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"/>
    </mc:Choice>
  </mc:AlternateContent>
  <bookViews>
    <workbookView xWindow="0" yWindow="0" windowWidth="11460" windowHeight="7125" tabRatio="900"/>
  </bookViews>
  <sheets>
    <sheet name="SEKTOR_USD" sheetId="1" r:id="rId1"/>
  </sheets>
  <calcPr calcId="152511"/>
</workbook>
</file>

<file path=xl/calcChain.xml><?xml version="1.0" encoding="utf-8"?>
<calcChain xmlns="http://schemas.openxmlformats.org/spreadsheetml/2006/main">
  <c r="M9" i="1" l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K42" i="1" l="1"/>
  <c r="J42" i="1"/>
  <c r="G42" i="1"/>
  <c r="F42" i="1"/>
  <c r="C42" i="1"/>
  <c r="B42" i="1"/>
  <c r="K29" i="1"/>
  <c r="J29" i="1"/>
  <c r="G29" i="1"/>
  <c r="F29" i="1"/>
  <c r="C29" i="1"/>
  <c r="B29" i="1"/>
  <c r="K27" i="1"/>
  <c r="J27" i="1"/>
  <c r="G27" i="1"/>
  <c r="F27" i="1"/>
  <c r="C27" i="1"/>
  <c r="B27" i="1"/>
  <c r="K23" i="1"/>
  <c r="J23" i="1"/>
  <c r="G23" i="1"/>
  <c r="F23" i="1"/>
  <c r="C23" i="1"/>
  <c r="B23" i="1"/>
  <c r="K20" i="1"/>
  <c r="J20" i="1"/>
  <c r="G20" i="1"/>
  <c r="F20" i="1"/>
  <c r="C20" i="1"/>
  <c r="B20" i="1"/>
  <c r="K18" i="1"/>
  <c r="J18" i="1"/>
  <c r="G18" i="1"/>
  <c r="F18" i="1"/>
  <c r="C18" i="1"/>
  <c r="B18" i="1"/>
  <c r="K9" i="1"/>
  <c r="J9" i="1"/>
  <c r="G9" i="1"/>
  <c r="F9" i="1"/>
  <c r="C9" i="1"/>
  <c r="B9" i="1"/>
  <c r="K22" i="1" l="1"/>
  <c r="G22" i="1"/>
  <c r="J22" i="1"/>
  <c r="K8" i="1"/>
  <c r="J8" i="1"/>
  <c r="D23" i="1"/>
  <c r="F8" i="1"/>
  <c r="F22" i="1"/>
  <c r="G8" i="1"/>
  <c r="B8" i="1"/>
  <c r="B22" i="1"/>
  <c r="C8" i="1"/>
  <c r="C22" i="1"/>
  <c r="K44" i="1" l="1"/>
  <c r="J44" i="1"/>
  <c r="J45" i="1" s="1"/>
  <c r="C44" i="1"/>
  <c r="B44" i="1"/>
  <c r="G44" i="1"/>
  <c r="F44" i="1"/>
  <c r="F45" i="1" l="1"/>
  <c r="K45" i="1" l="1"/>
  <c r="G45" i="1"/>
  <c r="L8" i="1" l="1"/>
  <c r="E44" i="1" l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H8" i="1"/>
  <c r="E8" i="1"/>
  <c r="D8" i="1"/>
</calcChain>
</file>

<file path=xl/sharedStrings.xml><?xml version="1.0" encoding="utf-8"?>
<sst xmlns="http://schemas.openxmlformats.org/spreadsheetml/2006/main" count="55" uniqueCount="51">
  <si>
    <t>2016 - 2017</t>
  </si>
  <si>
    <t>2017 - 2018</t>
  </si>
  <si>
    <t xml:space="preserve">Hazelnut and Products </t>
  </si>
  <si>
    <t xml:space="preserve">Olive and Olive Oil Products </t>
  </si>
  <si>
    <t>Fruit and Vegatables</t>
  </si>
  <si>
    <t>Dried Fruit</t>
  </si>
  <si>
    <t>Fresh Fruit and Vegatables</t>
  </si>
  <si>
    <t>Cereals, Pulses, Oil Seeds and Products</t>
  </si>
  <si>
    <t>Tobacco</t>
  </si>
  <si>
    <t>Ornamental Plants and Products</t>
  </si>
  <si>
    <t>Aqua and Animal Products</t>
  </si>
  <si>
    <t>Furniture, Paper and Forestry Products</t>
  </si>
  <si>
    <t>Textile and Raw Materials</t>
  </si>
  <si>
    <t>Leather and Leather products</t>
  </si>
  <si>
    <t>Carpet</t>
  </si>
  <si>
    <t>Chemicals and chemical products</t>
  </si>
  <si>
    <t>Apparel</t>
  </si>
  <si>
    <t xml:space="preserve">Automotive </t>
  </si>
  <si>
    <t>Ship and Yatch</t>
  </si>
  <si>
    <t>Electric Electronic and Service</t>
  </si>
  <si>
    <t>Machinery and Machinery Accessories</t>
  </si>
  <si>
    <t>Ferrous and Non-Ferrous Metals</t>
  </si>
  <si>
    <t>Steel</t>
  </si>
  <si>
    <t>Cement, Glass, Ceramic and Soil Products</t>
  </si>
  <si>
    <t>Jewellry</t>
  </si>
  <si>
    <t>Defence and Aerospace</t>
  </si>
  <si>
    <t>HVAC-R</t>
  </si>
  <si>
    <t>Other Industry Products</t>
  </si>
  <si>
    <t>Mining Products</t>
  </si>
  <si>
    <t>SECTORS</t>
  </si>
  <si>
    <t>I. AGRICULTURE</t>
  </si>
  <si>
    <t xml:space="preserve">   A. PLANTAL PRODUCTS</t>
  </si>
  <si>
    <t xml:space="preserve">   B. ANIMAL PRODUCTS</t>
  </si>
  <si>
    <t xml:space="preserve">   C. WOOD and FORESTRY PRODUCTS</t>
  </si>
  <si>
    <t>II. INDUSTRY</t>
  </si>
  <si>
    <t xml:space="preserve">   A. AGRICULTURAL BASED PRODUCTS</t>
  </si>
  <si>
    <t xml:space="preserve">   B. CHEMICALS and CHEMICAL PRODUCTS</t>
  </si>
  <si>
    <t xml:space="preserve">   C. INDUSTRIAL PRODUCTS</t>
  </si>
  <si>
    <t>III. MINING</t>
  </si>
  <si>
    <t>T O T A L (TİM*)</t>
  </si>
  <si>
    <t>Export figures (exempted from Exporters Union Records)</t>
  </si>
  <si>
    <t>1 - 28 FEBRUARY</t>
  </si>
  <si>
    <t>Change    ('18/'17)</t>
  </si>
  <si>
    <t>SECTORAL EXPORT FIGURES - 1000 $</t>
  </si>
  <si>
    <t>1st JANUARY  -  28th FEBRUARY</t>
  </si>
  <si>
    <t>LAST 12 MONTHS</t>
  </si>
  <si>
    <t xml:space="preserve"> Share(18)  (%)</t>
  </si>
  <si>
    <t>1 - 28 FEBRUARY EXPORT FIGURES</t>
  </si>
  <si>
    <t>For January-February period, TUİK figures was used for the first month.</t>
  </si>
  <si>
    <t>For the last 12 months; first 11 eleven months' figures are from TUİK and last month's figures are taken from TİM data</t>
  </si>
  <si>
    <t>T O T A L (TİM+TUİK (Turkey Statistical Institute)*)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</si>
</sst>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Y_T_L_-;\-* #,##0.00\ _Y_T_L_-;_-* &quot;-&quot;??\ _Y_T_L_-;_-@_-"/>
    <numFmt numFmtId="165" formatCode="0.0"/>
    <numFmt numFmtId="166" formatCode="#,##0.0"/>
  </numFmts>
  <fonts count="51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6"/>
      <name val="Arial"/>
      <family val="2"/>
      <charset val="162"/>
    </font>
    <font>
      <sz val="11"/>
      <color rgb="FF1F497D"/>
      <name val="Calibri"/>
      <family val="2"/>
      <charset val="162"/>
    </font>
    <font>
      <b/>
      <sz val="11"/>
      <color rgb="FF00000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36">
    <xf numFmtId="0" fontId="0" fillId="0" borderId="0"/>
    <xf numFmtId="0" fontId="16" fillId="0" borderId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4" borderId="0" applyNumberFormat="0" applyBorder="0" applyAlignment="0" applyProtection="0"/>
    <xf numFmtId="0" fontId="31" fillId="27" borderId="0" applyNumberFormat="0" applyBorder="0" applyAlignment="0" applyProtection="0"/>
    <xf numFmtId="0" fontId="31" fillId="26" borderId="0" applyNumberFormat="0" applyBorder="0" applyAlignment="0" applyProtection="0"/>
    <xf numFmtId="0" fontId="31" fillId="28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30" borderId="0" applyNumberFormat="0" applyBorder="0" applyAlignment="0" applyProtection="0"/>
    <xf numFmtId="0" fontId="31" fillId="29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4" fillId="5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8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1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1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4" fillId="20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6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2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4" fillId="15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18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4" fillId="21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5" fillId="7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10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5" fillId="13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15" fillId="16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15" fillId="19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22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28" fillId="0" borderId="0" applyFont="0" applyFill="0" applyBorder="0" applyAlignment="0" applyProtection="0"/>
    <xf numFmtId="0" fontId="28" fillId="0" borderId="0"/>
    <xf numFmtId="0" fontId="42" fillId="37" borderId="19" applyNumberFormat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29" borderId="17" applyNumberFormat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6" fillId="0" borderId="1" applyNumberFormat="0" applyFill="0" applyAlignment="0" applyProtection="0"/>
    <xf numFmtId="0" fontId="37" fillId="0" borderId="14" applyNumberFormat="0" applyFill="0" applyAlignment="0" applyProtection="0"/>
    <xf numFmtId="0" fontId="7" fillId="0" borderId="2" applyNumberFormat="0" applyFill="0" applyAlignment="0" applyProtection="0"/>
    <xf numFmtId="0" fontId="38" fillId="0" borderId="15" applyNumberFormat="0" applyFill="0" applyAlignment="0" applyProtection="0"/>
    <xf numFmtId="0" fontId="8" fillId="0" borderId="3" applyNumberFormat="0" applyFill="0" applyAlignment="0" applyProtection="0"/>
    <xf numFmtId="0" fontId="39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2" borderId="4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11" fillId="0" borderId="6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8" fillId="0" borderId="0"/>
    <xf numFmtId="0" fontId="31" fillId="0" borderId="0"/>
    <xf numFmtId="0" fontId="31" fillId="0" borderId="0"/>
    <xf numFmtId="0" fontId="28" fillId="0" borderId="0"/>
    <xf numFmtId="0" fontId="4" fillId="0" borderId="0"/>
    <xf numFmtId="0" fontId="31" fillId="0" borderId="0"/>
    <xf numFmtId="0" fontId="31" fillId="0" borderId="0"/>
    <xf numFmtId="0" fontId="28" fillId="26" borderId="2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8" fillId="26" borderId="20" applyNumberFormat="0" applyFont="0" applyAlignment="0" applyProtection="0"/>
    <xf numFmtId="0" fontId="10" fillId="3" borderId="5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4" fillId="0" borderId="8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164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11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14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" fillId="17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20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12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15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2" fillId="1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2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1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0" fillId="37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1" fillId="38" borderId="18" applyNumberFormat="0" applyAlignment="0" applyProtection="0"/>
    <xf numFmtId="0" fontId="44" fillId="39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6" fillId="0" borderId="0"/>
    <xf numFmtId="0" fontId="31" fillId="0" borderId="0"/>
    <xf numFmtId="0" fontId="31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16" fillId="26" borderId="20" applyNumberFormat="0" applyFont="0" applyAlignment="0" applyProtection="0"/>
    <xf numFmtId="0" fontId="45" fillId="29" borderId="0" applyNumberFormat="0" applyBorder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164" fontId="16" fillId="0" borderId="0" applyFont="0" applyFill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/>
  </cellStyleXfs>
  <cellXfs count="44">
    <xf numFmtId="0" fontId="0" fillId="0" borderId="0" xfId="0"/>
    <xf numFmtId="0" fontId="17" fillId="0" borderId="0" xfId="1" applyFont="1" applyFill="1" applyBorder="1"/>
    <xf numFmtId="0" fontId="17" fillId="0" borderId="0" xfId="1" applyFont="1" applyFill="1"/>
    <xf numFmtId="0" fontId="17" fillId="0" borderId="9" xfId="1" applyFont="1" applyFill="1" applyBorder="1" applyAlignment="1">
      <alignment wrapText="1"/>
    </xf>
    <xf numFmtId="0" fontId="20" fillId="0" borderId="9" xfId="1" applyFont="1" applyFill="1" applyBorder="1" applyAlignment="1">
      <alignment wrapText="1"/>
    </xf>
    <xf numFmtId="0" fontId="21" fillId="0" borderId="9" xfId="1" applyFont="1" applyFill="1" applyBorder="1" applyAlignment="1">
      <alignment horizontal="center"/>
    </xf>
    <xf numFmtId="1" fontId="21" fillId="0" borderId="9" xfId="1" applyNumberFormat="1" applyFont="1" applyFill="1" applyBorder="1" applyAlignment="1">
      <alignment horizontal="center"/>
    </xf>
    <xf numFmtId="2" fontId="22" fillId="0" borderId="9" xfId="1" applyNumberFormat="1" applyFont="1" applyFill="1" applyBorder="1" applyAlignment="1">
      <alignment horizontal="center" wrapText="1"/>
    </xf>
    <xf numFmtId="3" fontId="21" fillId="0" borderId="9" xfId="1" applyNumberFormat="1" applyFont="1" applyFill="1" applyBorder="1" applyAlignment="1">
      <alignment horizontal="center"/>
    </xf>
    <xf numFmtId="0" fontId="21" fillId="0" borderId="9" xfId="1" applyFont="1" applyFill="1" applyBorder="1"/>
    <xf numFmtId="165" fontId="21" fillId="0" borderId="9" xfId="1" applyNumberFormat="1" applyFont="1" applyFill="1" applyBorder="1" applyAlignment="1">
      <alignment horizontal="center"/>
    </xf>
    <xf numFmtId="0" fontId="17" fillId="0" borderId="9" xfId="1" applyFont="1" applyFill="1" applyBorder="1"/>
    <xf numFmtId="3" fontId="24" fillId="0" borderId="9" xfId="1" applyNumberFormat="1" applyFont="1" applyFill="1" applyBorder="1" applyAlignment="1">
      <alignment horizontal="center"/>
    </xf>
    <xf numFmtId="165" fontId="24" fillId="0" borderId="9" xfId="1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1" applyNumberFormat="1" applyFont="1" applyFill="1" applyBorder="1" applyAlignment="1">
      <alignment horizontal="center"/>
    </xf>
    <xf numFmtId="165" fontId="26" fillId="0" borderId="9" xfId="1" applyNumberFormat="1" applyFont="1" applyFill="1" applyBorder="1" applyAlignment="1">
      <alignment horizontal="center"/>
    </xf>
    <xf numFmtId="0" fontId="29" fillId="0" borderId="9" xfId="1" applyFont="1" applyFill="1" applyBorder="1"/>
    <xf numFmtId="0" fontId="30" fillId="0" borderId="0" xfId="1" applyFont="1" applyFill="1" applyBorder="1"/>
    <xf numFmtId="165" fontId="21" fillId="23" borderId="9" xfId="1" applyNumberFormat="1" applyFont="1" applyFill="1" applyBorder="1" applyAlignment="1">
      <alignment horizontal="center"/>
    </xf>
    <xf numFmtId="0" fontId="23" fillId="23" borderId="9" xfId="1" applyFont="1" applyFill="1" applyBorder="1"/>
    <xf numFmtId="3" fontId="21" fillId="23" borderId="9" xfId="1" applyNumberFormat="1" applyFont="1" applyFill="1" applyBorder="1" applyAlignment="1">
      <alignment horizontal="center"/>
    </xf>
    <xf numFmtId="0" fontId="21" fillId="23" borderId="9" xfId="1" applyFont="1" applyFill="1" applyBorder="1"/>
    <xf numFmtId="0" fontId="22" fillId="23" borderId="9" xfId="1" applyFont="1" applyFill="1" applyBorder="1"/>
    <xf numFmtId="3" fontId="25" fillId="23" borderId="9" xfId="1" applyNumberFormat="1" applyFont="1" applyFill="1" applyBorder="1" applyAlignment="1">
      <alignment horizontal="center"/>
    </xf>
    <xf numFmtId="165" fontId="25" fillId="23" borderId="9" xfId="1" applyNumberFormat="1" applyFont="1" applyFill="1" applyBorder="1" applyAlignment="1">
      <alignment horizontal="center"/>
    </xf>
    <xf numFmtId="3" fontId="27" fillId="23" borderId="9" xfId="1" applyNumberFormat="1" applyFont="1" applyFill="1" applyBorder="1" applyAlignment="1">
      <alignment horizontal="center"/>
    </xf>
    <xf numFmtId="166" fontId="27" fillId="23" borderId="9" xfId="1" applyNumberFormat="1" applyFont="1" applyFill="1" applyBorder="1" applyAlignment="1">
      <alignment horizontal="center"/>
    </xf>
    <xf numFmtId="3" fontId="29" fillId="23" borderId="9" xfId="1" applyNumberFormat="1" applyFont="1" applyFill="1" applyBorder="1" applyAlignment="1">
      <alignment horizontal="center"/>
    </xf>
    <xf numFmtId="165" fontId="29" fillId="23" borderId="9" xfId="1" applyNumberFormat="1" applyFont="1" applyFill="1" applyBorder="1" applyAlignment="1">
      <alignment horizontal="center"/>
    </xf>
    <xf numFmtId="3" fontId="48" fillId="23" borderId="9" xfId="1" applyNumberFormat="1" applyFont="1" applyFill="1" applyBorder="1" applyAlignment="1">
      <alignment horizontal="center"/>
    </xf>
    <xf numFmtId="165" fontId="48" fillId="23" borderId="9" xfId="1" applyNumberFormat="1" applyFont="1" applyFill="1" applyBorder="1" applyAlignment="1">
      <alignment horizontal="center"/>
    </xf>
    <xf numFmtId="0" fontId="18" fillId="0" borderId="0" xfId="1" applyFont="1" applyFill="1" applyBorder="1" applyAlignment="1"/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165" fontId="21" fillId="40" borderId="9" xfId="1" applyNumberFormat="1" applyFont="1" applyFill="1" applyBorder="1" applyAlignment="1">
      <alignment horizontal="center"/>
    </xf>
    <xf numFmtId="165" fontId="48" fillId="40" borderId="9" xfId="1" applyNumberFormat="1" applyFont="1" applyFill="1" applyBorder="1" applyAlignment="1">
      <alignment horizontal="center"/>
    </xf>
    <xf numFmtId="0" fontId="17" fillId="41" borderId="9" xfId="1" applyFont="1" applyFill="1" applyBorder="1"/>
    <xf numFmtId="0" fontId="17" fillId="0" borderId="0" xfId="1" applyFont="1" applyFill="1" applyBorder="1" applyAlignment="1">
      <alignment wrapText="1"/>
    </xf>
    <xf numFmtId="0" fontId="20" fillId="0" borderId="9" xfId="1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/>
    </xf>
    <xf numFmtId="0" fontId="19" fillId="0" borderId="12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/>
    </xf>
  </cellXfs>
  <cellStyles count="336">
    <cellStyle name="%20 - Vurgu1 2" xfId="2"/>
    <cellStyle name="%20 - Vurgu2 2" xfId="3"/>
    <cellStyle name="%20 - Vurgu3 2" xfId="4"/>
    <cellStyle name="%20 - Vurgu4 2" xfId="5"/>
    <cellStyle name="%20 - Vurgu5 2" xfId="6"/>
    <cellStyle name="%20 - Vurgu6 2" xfId="7"/>
    <cellStyle name="%40 - Vurgu1 2" xfId="8"/>
    <cellStyle name="%40 - Vurgu2 2" xfId="9"/>
    <cellStyle name="%40 - Vurgu3 2" xfId="10"/>
    <cellStyle name="%40 - Vurgu4 2" xfId="11"/>
    <cellStyle name="%40 - Vurgu5 2" xfId="12"/>
    <cellStyle name="%40 - Vurgu6 2" xfId="13"/>
    <cellStyle name="%60 - Vurgu1 2" xfId="14"/>
    <cellStyle name="%60 - Vurgu2 2" xfId="15"/>
    <cellStyle name="%60 - Vurgu3 2" xfId="16"/>
    <cellStyle name="%60 - Vurgu4 2" xfId="17"/>
    <cellStyle name="%60 - Vurgu5 2" xfId="18"/>
    <cellStyle name="%60 - Vurgu6 2" xfId="19"/>
    <cellStyle name="20% - Accent1" xfId="20"/>
    <cellStyle name="20% - Accent1 2" xfId="21"/>
    <cellStyle name="20% - Accent1 2 2" xfId="22"/>
    <cellStyle name="20% - Accent1 2 2 2" xfId="170"/>
    <cellStyle name="20% - Accent1 2 3" xfId="171"/>
    <cellStyle name="20% - Accent1 3" xfId="172"/>
    <cellStyle name="20% - Accent1 4" xfId="173"/>
    <cellStyle name="20% - Accent2" xfId="23"/>
    <cellStyle name="20% - Accent2 2" xfId="24"/>
    <cellStyle name="20% - Accent2 2 2" xfId="25"/>
    <cellStyle name="20% - Accent2 2 2 2" xfId="174"/>
    <cellStyle name="20% - Accent2 2 3" xfId="175"/>
    <cellStyle name="20% - Accent2 3" xfId="176"/>
    <cellStyle name="20% - Accent2 4" xfId="177"/>
    <cellStyle name="20% - Accent3" xfId="26"/>
    <cellStyle name="20% - Accent3 2" xfId="27"/>
    <cellStyle name="20% - Accent3 2 2" xfId="28"/>
    <cellStyle name="20% - Accent3 2 2 2" xfId="178"/>
    <cellStyle name="20% - Accent3 2 3" xfId="179"/>
    <cellStyle name="20% - Accent3 3" xfId="180"/>
    <cellStyle name="20% - Accent3 4" xfId="181"/>
    <cellStyle name="20% - Accent4" xfId="29"/>
    <cellStyle name="20% - Accent4 2" xfId="30"/>
    <cellStyle name="20% - Accent4 2 2" xfId="31"/>
    <cellStyle name="20% - Accent4 2 2 2" xfId="182"/>
    <cellStyle name="20% - Accent4 2 3" xfId="183"/>
    <cellStyle name="20% - Accent4 3" xfId="184"/>
    <cellStyle name="20% - Accent4 4" xfId="185"/>
    <cellStyle name="20% - Accent5" xfId="32"/>
    <cellStyle name="20% - Accent5 2" xfId="33"/>
    <cellStyle name="20% - Accent5 2 2" xfId="34"/>
    <cellStyle name="20% - Accent5 2 2 2" xfId="186"/>
    <cellStyle name="20% - Accent5 2 3" xfId="187"/>
    <cellStyle name="20% - Accent5 3" xfId="188"/>
    <cellStyle name="20% - Accent5 4" xfId="189"/>
    <cellStyle name="20% - Accent6" xfId="35"/>
    <cellStyle name="20% - Accent6 2" xfId="36"/>
    <cellStyle name="20% - Accent6 2 2" xfId="37"/>
    <cellStyle name="20% - Accent6 2 2 2" xfId="190"/>
    <cellStyle name="20% - Accent6 2 3" xfId="191"/>
    <cellStyle name="20% - Accent6 3" xfId="192"/>
    <cellStyle name="20% - Accent6 4" xfId="193"/>
    <cellStyle name="40% - Accent1" xfId="38"/>
    <cellStyle name="40% - Accent1 2" xfId="39"/>
    <cellStyle name="40% - Accent1 2 2" xfId="40"/>
    <cellStyle name="40% - Accent1 2 2 2" xfId="194"/>
    <cellStyle name="40% - Accent1 2 3" xfId="195"/>
    <cellStyle name="40% - Accent1 3" xfId="196"/>
    <cellStyle name="40% - Accent1 4" xfId="197"/>
    <cellStyle name="40% - Accent2" xfId="41"/>
    <cellStyle name="40% - Accent2 2" xfId="42"/>
    <cellStyle name="40% - Accent2 2 2" xfId="43"/>
    <cellStyle name="40% - Accent2 2 2 2" xfId="198"/>
    <cellStyle name="40% - Accent2 2 3" xfId="199"/>
    <cellStyle name="40% - Accent2 3" xfId="200"/>
    <cellStyle name="40% - Accent2 4" xfId="201"/>
    <cellStyle name="40% - Accent3" xfId="44"/>
    <cellStyle name="40% - Accent3 2" xfId="45"/>
    <cellStyle name="40% - Accent3 2 2" xfId="46"/>
    <cellStyle name="40% - Accent3 2 2 2" xfId="202"/>
    <cellStyle name="40% - Accent3 2 3" xfId="203"/>
    <cellStyle name="40% - Accent3 3" xfId="204"/>
    <cellStyle name="40% - Accent3 4" xfId="205"/>
    <cellStyle name="40% - Accent4" xfId="47"/>
    <cellStyle name="40% - Accent4 2" xfId="48"/>
    <cellStyle name="40% - Accent4 2 2" xfId="49"/>
    <cellStyle name="40% - Accent4 2 2 2" xfId="206"/>
    <cellStyle name="40% - Accent4 2 3" xfId="207"/>
    <cellStyle name="40% - Accent4 3" xfId="208"/>
    <cellStyle name="40% - Accent4 4" xfId="209"/>
    <cellStyle name="40% - Accent5" xfId="50"/>
    <cellStyle name="40% - Accent5 2" xfId="51"/>
    <cellStyle name="40% - Accent5 2 2" xfId="52"/>
    <cellStyle name="40% - Accent5 2 2 2" xfId="210"/>
    <cellStyle name="40% - Accent5 2 3" xfId="211"/>
    <cellStyle name="40% - Accent5 3" xfId="212"/>
    <cellStyle name="40% - Accent5 4" xfId="213"/>
    <cellStyle name="40% - Accent6" xfId="53"/>
    <cellStyle name="40% - Accent6 2" xfId="54"/>
    <cellStyle name="40% - Accent6 2 2" xfId="55"/>
    <cellStyle name="40% - Accent6 2 2 2" xfId="214"/>
    <cellStyle name="40% - Accent6 2 3" xfId="215"/>
    <cellStyle name="40% - Accent6 3" xfId="216"/>
    <cellStyle name="40% - Accent6 4" xfId="217"/>
    <cellStyle name="60% - Accent1" xfId="56"/>
    <cellStyle name="60% - Accent1 2" xfId="57"/>
    <cellStyle name="60% - Accent1 2 2" xfId="58"/>
    <cellStyle name="60% - Accent1 2 2 2" xfId="218"/>
    <cellStyle name="60% - Accent1 2 3" xfId="219"/>
    <cellStyle name="60% - Accent1 3" xfId="220"/>
    <cellStyle name="60% - Accent2" xfId="59"/>
    <cellStyle name="60% - Accent2 2" xfId="60"/>
    <cellStyle name="60% - Accent2 2 2" xfId="61"/>
    <cellStyle name="60% - Accent2 2 2 2" xfId="221"/>
    <cellStyle name="60% - Accent2 2 3" xfId="222"/>
    <cellStyle name="60% - Accent2 3" xfId="223"/>
    <cellStyle name="60% - Accent3" xfId="62"/>
    <cellStyle name="60% - Accent3 2" xfId="63"/>
    <cellStyle name="60% - Accent3 2 2" xfId="64"/>
    <cellStyle name="60% - Accent3 2 2 2" xfId="224"/>
    <cellStyle name="60% - Accent3 2 3" xfId="225"/>
    <cellStyle name="60% - Accent3 3" xfId="226"/>
    <cellStyle name="60% - Accent4" xfId="65"/>
    <cellStyle name="60% - Accent4 2" xfId="66"/>
    <cellStyle name="60% - Accent4 2 2" xfId="67"/>
    <cellStyle name="60% - Accent4 2 2 2" xfId="227"/>
    <cellStyle name="60% - Accent4 2 3" xfId="228"/>
    <cellStyle name="60% - Accent4 3" xfId="229"/>
    <cellStyle name="60% - Accent5" xfId="68"/>
    <cellStyle name="60% - Accent5 2" xfId="69"/>
    <cellStyle name="60% - Accent5 2 2" xfId="70"/>
    <cellStyle name="60% - Accent5 2 2 2" xfId="230"/>
    <cellStyle name="60% - Accent5 2 3" xfId="231"/>
    <cellStyle name="60% - Accent5 3" xfId="232"/>
    <cellStyle name="60% - Accent6" xfId="71"/>
    <cellStyle name="60% - Accent6 2" xfId="72"/>
    <cellStyle name="60% - Accent6 2 2" xfId="73"/>
    <cellStyle name="60% - Accent6 2 2 2" xfId="233"/>
    <cellStyle name="60% - Accent6 2 3" xfId="234"/>
    <cellStyle name="60% - Accent6 3" xfId="235"/>
    <cellStyle name="Accent1 2" xfId="74"/>
    <cellStyle name="Accent1 2 2" xfId="75"/>
    <cellStyle name="Accent1 2 2 2" xfId="236"/>
    <cellStyle name="Accent1 2 3" xfId="237"/>
    <cellStyle name="Accent1 3" xfId="238"/>
    <cellStyle name="Accent2 2" xfId="76"/>
    <cellStyle name="Accent2 2 2" xfId="77"/>
    <cellStyle name="Accent2 2 2 2" xfId="239"/>
    <cellStyle name="Accent2 2 3" xfId="240"/>
    <cellStyle name="Accent2 3" xfId="241"/>
    <cellStyle name="Accent3 2" xfId="78"/>
    <cellStyle name="Accent3 2 2" xfId="79"/>
    <cellStyle name="Accent3 2 2 2" xfId="242"/>
    <cellStyle name="Accent3 2 3" xfId="243"/>
    <cellStyle name="Accent3 3" xfId="244"/>
    <cellStyle name="Accent4 2" xfId="80"/>
    <cellStyle name="Accent4 2 2" xfId="81"/>
    <cellStyle name="Accent4 2 2 2" xfId="245"/>
    <cellStyle name="Accent4 2 3" xfId="246"/>
    <cellStyle name="Accent4 3" xfId="247"/>
    <cellStyle name="Accent5 2" xfId="82"/>
    <cellStyle name="Accent5 2 2" xfId="83"/>
    <cellStyle name="Accent5 2 2 2" xfId="248"/>
    <cellStyle name="Accent5 2 3" xfId="249"/>
    <cellStyle name="Accent5 3" xfId="250"/>
    <cellStyle name="Accent6 2" xfId="84"/>
    <cellStyle name="Accent6 2 2" xfId="85"/>
    <cellStyle name="Accent6 2 2 2" xfId="251"/>
    <cellStyle name="Accent6 2 3" xfId="252"/>
    <cellStyle name="Accent6 3" xfId="253"/>
    <cellStyle name="Açıklama Metni 2" xfId="86"/>
    <cellStyle name="Ana Başlık 2" xfId="87"/>
    <cellStyle name="Bad 2" xfId="88"/>
    <cellStyle name="Bad 2 2" xfId="89"/>
    <cellStyle name="Bad 2 2 2" xfId="254"/>
    <cellStyle name="Bad 2 3" xfId="255"/>
    <cellStyle name="Bad 3" xfId="256"/>
    <cellStyle name="Bağlı Hücre 2" xfId="90"/>
    <cellStyle name="Başlık 1 2" xfId="91"/>
    <cellStyle name="Başlık 2 2" xfId="92"/>
    <cellStyle name="Başlık 3 2" xfId="93"/>
    <cellStyle name="Başlık 4 2" xfId="94"/>
    <cellStyle name="Calculation 2" xfId="95"/>
    <cellStyle name="Calculation 2 2" xfId="96"/>
    <cellStyle name="Calculation 2 2 2" xfId="257"/>
    <cellStyle name="Calculation 2 3" xfId="258"/>
    <cellStyle name="Calculation 3" xfId="259"/>
    <cellStyle name="Check Cell 2" xfId="97"/>
    <cellStyle name="Check Cell 2 2" xfId="98"/>
    <cellStyle name="Check Cell 2 2 2" xfId="260"/>
    <cellStyle name="Check Cell 2 3" xfId="261"/>
    <cellStyle name="Check Cell 3" xfId="262"/>
    <cellStyle name="Comma 2" xfId="99"/>
    <cellStyle name="Comma 2 2" xfId="100"/>
    <cellStyle name="Comma 2 3" xfId="263"/>
    <cellStyle name="Çıkış 2" xfId="101"/>
    <cellStyle name="Explanatory Text" xfId="102"/>
    <cellStyle name="Explanatory Text 2" xfId="103"/>
    <cellStyle name="Explanatory Text 2 2" xfId="104"/>
    <cellStyle name="Explanatory Text 2 2 2" xfId="264"/>
    <cellStyle name="Explanatory Text 2 3" xfId="265"/>
    <cellStyle name="Explanatory Text 3" xfId="266"/>
    <cellStyle name="Giriş 2" xfId="105"/>
    <cellStyle name="Good 2" xfId="106"/>
    <cellStyle name="Good 2 2" xfId="107"/>
    <cellStyle name="Good 2 2 2" xfId="267"/>
    <cellStyle name="Good 2 3" xfId="268"/>
    <cellStyle name="Good 3" xfId="269"/>
    <cellStyle name="Heading 1" xfId="108"/>
    <cellStyle name="Heading 1 2" xfId="109"/>
    <cellStyle name="Heading 2" xfId="110"/>
    <cellStyle name="Heading 2 2" xfId="111"/>
    <cellStyle name="Heading 3" xfId="112"/>
    <cellStyle name="Heading 3 2" xfId="113"/>
    <cellStyle name="Heading 4" xfId="114"/>
    <cellStyle name="Heading 4 2" xfId="115"/>
    <cellStyle name="Hesaplama 2" xfId="270"/>
    <cellStyle name="Input" xfId="116"/>
    <cellStyle name="Input 2" xfId="117"/>
    <cellStyle name="Input 2 2" xfId="118"/>
    <cellStyle name="Input 2 2 2" xfId="271"/>
    <cellStyle name="Input 2 3" xfId="272"/>
    <cellStyle name="Input 3" xfId="273"/>
    <cellStyle name="İşaretli Hücre 2" xfId="274"/>
    <cellStyle name="İyi 2" xfId="275"/>
    <cellStyle name="Kötü 2" xfId="276"/>
    <cellStyle name="Linked Cell" xfId="119"/>
    <cellStyle name="Linked Cell 2" xfId="120"/>
    <cellStyle name="Linked Cell 2 2" xfId="121"/>
    <cellStyle name="Linked Cell 2 2 2" xfId="277"/>
    <cellStyle name="Linked Cell 2 3" xfId="278"/>
    <cellStyle name="Linked Cell 3" xfId="279"/>
    <cellStyle name="Neutral 2" xfId="122"/>
    <cellStyle name="Neutral 2 2" xfId="123"/>
    <cellStyle name="Neutral 2 2 2" xfId="280"/>
    <cellStyle name="Neutral 2 3" xfId="281"/>
    <cellStyle name="Neutral 3" xfId="282"/>
    <cellStyle name="Normal" xfId="0" builtinId="0"/>
    <cellStyle name="Normal 2" xfId="335"/>
    <cellStyle name="Normal 2 2" xfId="124"/>
    <cellStyle name="Normal 2 2 2" xfId="283"/>
    <cellStyle name="Normal 2 3" xfId="125"/>
    <cellStyle name="Normal 2 3 2" xfId="126"/>
    <cellStyle name="Normal 2 3 2 2" xfId="284"/>
    <cellStyle name="Normal 2 3 3" xfId="285"/>
    <cellStyle name="Normal 3" xfId="127"/>
    <cellStyle name="Normal 3 2" xfId="286"/>
    <cellStyle name="Normal 4" xfId="128"/>
    <cellStyle name="Normal 4 2" xfId="129"/>
    <cellStyle name="Normal 4 2 2" xfId="130"/>
    <cellStyle name="Normal 4 2 2 2" xfId="287"/>
    <cellStyle name="Normal 4 2 3" xfId="288"/>
    <cellStyle name="Normal 4 3" xfId="289"/>
    <cellStyle name="Normal 4 4" xfId="290"/>
    <cellStyle name="Normal 5" xfId="291"/>
    <cellStyle name="Normal 5 2" xfId="292"/>
    <cellStyle name="Normal 5 3" xfId="293"/>
    <cellStyle name="Normal_MAYIS_2009_İHRACAT_RAKAMLARI" xfId="1"/>
    <cellStyle name="Not 2" xfId="131"/>
    <cellStyle name="Not 3" xfId="294"/>
    <cellStyle name="Note 2" xfId="132"/>
    <cellStyle name="Note 2 2" xfId="133"/>
    <cellStyle name="Note 2 2 2" xfId="134"/>
    <cellStyle name="Note 2 2 2 2" xfId="135"/>
    <cellStyle name="Note 2 2 2 2 2" xfId="295"/>
    <cellStyle name="Note 2 2 2 3" xfId="296"/>
    <cellStyle name="Note 2 2 3" xfId="136"/>
    <cellStyle name="Note 2 2 3 2" xfId="137"/>
    <cellStyle name="Note 2 2 3 2 2" xfId="138"/>
    <cellStyle name="Note 2 2 3 2 2 2" xfId="297"/>
    <cellStyle name="Note 2 2 3 2 3" xfId="298"/>
    <cellStyle name="Note 2 2 3 3" xfId="139"/>
    <cellStyle name="Note 2 2 3 3 2" xfId="140"/>
    <cellStyle name="Note 2 2 3 3 2 2" xfId="299"/>
    <cellStyle name="Note 2 2 3 3 3" xfId="300"/>
    <cellStyle name="Note 2 2 3 4" xfId="301"/>
    <cellStyle name="Note 2 2 4" xfId="141"/>
    <cellStyle name="Note 2 2 4 2" xfId="142"/>
    <cellStyle name="Note 2 2 4 2 2" xfId="302"/>
    <cellStyle name="Note 2 2 4 3" xfId="303"/>
    <cellStyle name="Note 2 2 5" xfId="304"/>
    <cellStyle name="Note 2 2 6" xfId="305"/>
    <cellStyle name="Note 2 3" xfId="143"/>
    <cellStyle name="Note 2 3 2" xfId="144"/>
    <cellStyle name="Note 2 3 2 2" xfId="145"/>
    <cellStyle name="Note 2 3 2 2 2" xfId="306"/>
    <cellStyle name="Note 2 3 2 3" xfId="307"/>
    <cellStyle name="Note 2 3 3" xfId="146"/>
    <cellStyle name="Note 2 3 3 2" xfId="147"/>
    <cellStyle name="Note 2 3 3 2 2" xfId="308"/>
    <cellStyle name="Note 2 3 3 3" xfId="309"/>
    <cellStyle name="Note 2 3 4" xfId="310"/>
    <cellStyle name="Note 2 4" xfId="148"/>
    <cellStyle name="Note 2 4 2" xfId="149"/>
    <cellStyle name="Note 2 4 2 2" xfId="311"/>
    <cellStyle name="Note 2 4 3" xfId="312"/>
    <cellStyle name="Note 2 5" xfId="313"/>
    <cellStyle name="Note 3" xfId="150"/>
    <cellStyle name="Note 3 2" xfId="314"/>
    <cellStyle name="Nötr 2" xfId="315"/>
    <cellStyle name="Output" xfId="151"/>
    <cellStyle name="Output 2" xfId="152"/>
    <cellStyle name="Output 2 2" xfId="153"/>
    <cellStyle name="Output 2 2 2" xfId="316"/>
    <cellStyle name="Output 2 3" xfId="317"/>
    <cellStyle name="Output 3" xfId="318"/>
    <cellStyle name="Percent 2" xfId="154"/>
    <cellStyle name="Percent 2 2" xfId="155"/>
    <cellStyle name="Percent 2 2 2" xfId="319"/>
    <cellStyle name="Percent 2 3" xfId="320"/>
    <cellStyle name="Percent 3" xfId="156"/>
    <cellStyle name="Percent 3 2" xfId="321"/>
    <cellStyle name="Title" xfId="157"/>
    <cellStyle name="Title 2" xfId="158"/>
    <cellStyle name="Toplam 2" xfId="159"/>
    <cellStyle name="Total" xfId="160"/>
    <cellStyle name="Total 2" xfId="161"/>
    <cellStyle name="Total 2 2" xfId="162"/>
    <cellStyle name="Total 2 2 2" xfId="322"/>
    <cellStyle name="Total 2 3" xfId="323"/>
    <cellStyle name="Total 3" xfId="324"/>
    <cellStyle name="Uyarı Metni 2" xfId="163"/>
    <cellStyle name="Virgül 2" xfId="164"/>
    <cellStyle name="Virgül 3" xfId="325"/>
    <cellStyle name="Vurgu1 2" xfId="326"/>
    <cellStyle name="Vurgu2 2" xfId="327"/>
    <cellStyle name="Vurgu3 2" xfId="328"/>
    <cellStyle name="Vurgu4 2" xfId="329"/>
    <cellStyle name="Vurgu5 2" xfId="330"/>
    <cellStyle name="Vurgu6 2" xfId="331"/>
    <cellStyle name="Warning Text" xfId="165"/>
    <cellStyle name="Warning Text 2" xfId="166"/>
    <cellStyle name="Warning Text 2 2" xfId="167"/>
    <cellStyle name="Warning Text 2 2 2" xfId="332"/>
    <cellStyle name="Warning Text 2 3" xfId="333"/>
    <cellStyle name="Warning Text 3" xfId="334"/>
    <cellStyle name="Yüzde 2" xfId="168"/>
    <cellStyle name="Yüzde 3" xfId="1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0</xdr:rowOff>
    </xdr:from>
    <xdr:to>
      <xdr:col>0</xdr:col>
      <xdr:colOff>2553289</xdr:colOff>
      <xdr:row>4</xdr:row>
      <xdr:rowOff>20758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" y="0"/>
          <a:ext cx="2539682" cy="8507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tabSelected="1" zoomScale="70" zoomScaleNormal="7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A6" sqref="A6"/>
    </sheetView>
  </sheetViews>
  <sheetFormatPr defaultColWidth="9.140625" defaultRowHeight="12.75" x14ac:dyDescent="0.2"/>
  <cols>
    <col min="1" max="1" width="74.42578125" style="1" customWidth="1"/>
    <col min="2" max="2" width="17.85546875" style="1" customWidth="1"/>
    <col min="3" max="3" width="17" style="1" bestFit="1" customWidth="1"/>
    <col min="4" max="4" width="10.5703125" style="1" bestFit="1" customWidth="1"/>
    <col min="5" max="5" width="13.5703125" style="1" bestFit="1" customWidth="1"/>
    <col min="6" max="7" width="18.85546875" style="1" bestFit="1" customWidth="1"/>
    <col min="8" max="8" width="10.28515625" style="1" bestFit="1" customWidth="1"/>
    <col min="9" max="9" width="13.5703125" style="1" bestFit="1" customWidth="1"/>
    <col min="10" max="11" width="18.7109375" style="1" bestFit="1" customWidth="1"/>
    <col min="12" max="13" width="9.42578125" style="1" bestFit="1" customWidth="1"/>
    <col min="14" max="16384" width="9.140625" style="1"/>
  </cols>
  <sheetData>
    <row r="1" spans="1:13" ht="26.25" x14ac:dyDescent="0.4">
      <c r="B1" s="43" t="s">
        <v>47</v>
      </c>
      <c r="C1" s="43"/>
      <c r="D1" s="43"/>
      <c r="E1" s="43"/>
      <c r="F1" s="43"/>
      <c r="G1" s="43"/>
      <c r="H1" s="43"/>
      <c r="I1" s="43"/>
      <c r="J1" s="43"/>
      <c r="K1" s="32"/>
      <c r="L1" s="32"/>
      <c r="M1" s="32"/>
    </row>
    <row r="2" spans="1:13" x14ac:dyDescent="0.2">
      <c r="D2" s="2"/>
    </row>
    <row r="3" spans="1:13" x14ac:dyDescent="0.2">
      <c r="D3" s="2"/>
    </row>
    <row r="4" spans="1:13" x14ac:dyDescent="0.2">
      <c r="B4" s="2"/>
      <c r="C4" s="2"/>
      <c r="D4" s="2"/>
      <c r="E4" s="2"/>
      <c r="F4" s="2"/>
      <c r="G4" s="2"/>
      <c r="H4" s="2"/>
      <c r="I4" s="2"/>
    </row>
    <row r="5" spans="1:13" ht="26.25" x14ac:dyDescent="0.2">
      <c r="A5" s="40" t="s">
        <v>43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</row>
    <row r="6" spans="1:13" ht="18" x14ac:dyDescent="0.2">
      <c r="A6" s="3"/>
      <c r="B6" s="39" t="s">
        <v>41</v>
      </c>
      <c r="C6" s="39"/>
      <c r="D6" s="39"/>
      <c r="E6" s="39"/>
      <c r="F6" s="39" t="s">
        <v>44</v>
      </c>
      <c r="G6" s="39"/>
      <c r="H6" s="39"/>
      <c r="I6" s="39"/>
      <c r="J6" s="39" t="s">
        <v>45</v>
      </c>
      <c r="K6" s="39"/>
      <c r="L6" s="39"/>
      <c r="M6" s="39"/>
    </row>
    <row r="7" spans="1:13" ht="45" x14ac:dyDescent="0.25">
      <c r="A7" s="4" t="s">
        <v>29</v>
      </c>
      <c r="B7" s="5">
        <v>2017</v>
      </c>
      <c r="C7" s="6">
        <v>2018</v>
      </c>
      <c r="D7" s="7" t="s">
        <v>42</v>
      </c>
      <c r="E7" s="7" t="s">
        <v>46</v>
      </c>
      <c r="F7" s="5">
        <v>2017</v>
      </c>
      <c r="G7" s="6">
        <v>2018</v>
      </c>
      <c r="H7" s="7" t="s">
        <v>42</v>
      </c>
      <c r="I7" s="7" t="s">
        <v>46</v>
      </c>
      <c r="J7" s="5" t="s">
        <v>0</v>
      </c>
      <c r="K7" s="5" t="s">
        <v>1</v>
      </c>
      <c r="L7" s="7" t="s">
        <v>42</v>
      </c>
      <c r="M7" s="7" t="s">
        <v>46</v>
      </c>
    </row>
    <row r="8" spans="1:13" ht="16.5" x14ac:dyDescent="0.25">
      <c r="A8" s="20" t="s">
        <v>30</v>
      </c>
      <c r="B8" s="21">
        <f>B9+B18+B20</f>
        <v>1662654.3661200001</v>
      </c>
      <c r="C8" s="21">
        <f>C9+C18+C20</f>
        <v>1839596.87215</v>
      </c>
      <c r="D8" s="19">
        <f t="shared" ref="D8:D44" si="0">(C8-B8)/B8*100</f>
        <v>10.642170112776716</v>
      </c>
      <c r="E8" s="19">
        <f>C8/C$44*100</f>
        <v>14.27215036750237</v>
      </c>
      <c r="F8" s="21">
        <f>F9+F18+F20</f>
        <v>3314772.7948400001</v>
      </c>
      <c r="G8" s="21">
        <f>G9+G18+G20</f>
        <v>3735974.1987600001</v>
      </c>
      <c r="H8" s="19">
        <f t="shared" ref="H8:H46" si="1">(G8-F8)/F8*100</f>
        <v>12.706795608304455</v>
      </c>
      <c r="I8" s="19">
        <f>G8/G$46*100</f>
        <v>14.739748168561718</v>
      </c>
      <c r="J8" s="21">
        <f>J9+J18+J20</f>
        <v>20360045.032710001</v>
      </c>
      <c r="K8" s="21">
        <f>K9+K18+K20</f>
        <v>21646280.283229999</v>
      </c>
      <c r="L8" s="19">
        <f t="shared" ref="L8:L46" si="2">(K8-J8)/J8*100</f>
        <v>6.3174479646462531</v>
      </c>
      <c r="M8" s="19">
        <f>K8/K$46*100</f>
        <v>13.611692109700391</v>
      </c>
    </row>
    <row r="9" spans="1:13" ht="15.75" x14ac:dyDescent="0.25">
      <c r="A9" s="9" t="s">
        <v>31</v>
      </c>
      <c r="B9" s="21">
        <f>B10+B11+B12+B13+B14+B15+B16+B17</f>
        <v>1161858.4753100001</v>
      </c>
      <c r="C9" s="21">
        <f>C10+C11+C12+C13+C14+C15+C16+C17</f>
        <v>1263955.6939299998</v>
      </c>
      <c r="D9" s="19">
        <f t="shared" si="0"/>
        <v>8.7874057632328011</v>
      </c>
      <c r="E9" s="19">
        <f t="shared" ref="E9:E44" si="3">C9/C$44*100</f>
        <v>9.8061515513159883</v>
      </c>
      <c r="F9" s="21">
        <f>F10+F11+F12+F13+F14+F15+F16+F17</f>
        <v>2331791.36179</v>
      </c>
      <c r="G9" s="21">
        <f>G10+G11+G12+G13+G14+G15+G16+G17</f>
        <v>2570616.8492999999</v>
      </c>
      <c r="H9" s="19">
        <f t="shared" si="1"/>
        <v>10.24214650690984</v>
      </c>
      <c r="I9" s="19">
        <f t="shared" ref="I9:I46" si="4">G9/G$46*100</f>
        <v>10.141998574058581</v>
      </c>
      <c r="J9" s="21">
        <f>J10+J11+J12+J13+J14+J15+J16+J17</f>
        <v>14280137.571800001</v>
      </c>
      <c r="K9" s="21">
        <f>K10+K11+K12+K13+K14+K15+K16+K17</f>
        <v>14758364.288209997</v>
      </c>
      <c r="L9" s="19">
        <f t="shared" si="2"/>
        <v>3.3488943226596382</v>
      </c>
      <c r="M9" s="19">
        <f t="shared" ref="M9:M46" si="5">K9/K$46*100</f>
        <v>9.2804079086763238</v>
      </c>
    </row>
    <row r="10" spans="1:13" ht="14.25" x14ac:dyDescent="0.2">
      <c r="A10" s="11" t="s">
        <v>7</v>
      </c>
      <c r="B10" s="12">
        <v>556350.54134</v>
      </c>
      <c r="C10" s="12">
        <v>535682.62384000001</v>
      </c>
      <c r="D10" s="13">
        <f t="shared" si="0"/>
        <v>-3.7149092099776153</v>
      </c>
      <c r="E10" s="13">
        <f t="shared" si="3"/>
        <v>4.1559882344044841</v>
      </c>
      <c r="F10" s="12">
        <v>1079652.05504</v>
      </c>
      <c r="G10" s="12">
        <v>1083517.23232</v>
      </c>
      <c r="H10" s="13">
        <f t="shared" si="1"/>
        <v>0.35800212318002256</v>
      </c>
      <c r="I10" s="13">
        <f t="shared" si="4"/>
        <v>4.2748611984511591</v>
      </c>
      <c r="J10" s="12">
        <v>6415661.3602600005</v>
      </c>
      <c r="K10" s="12">
        <v>6373844.5942599997</v>
      </c>
      <c r="L10" s="13">
        <f t="shared" si="2"/>
        <v>-0.65179197672468947</v>
      </c>
      <c r="M10" s="13">
        <f t="shared" si="5"/>
        <v>4.0080239670258679</v>
      </c>
    </row>
    <row r="11" spans="1:13" ht="14.25" x14ac:dyDescent="0.2">
      <c r="A11" s="11" t="s">
        <v>6</v>
      </c>
      <c r="B11" s="12">
        <v>168162.27752</v>
      </c>
      <c r="C11" s="12">
        <v>212011.78903000001</v>
      </c>
      <c r="D11" s="13">
        <f t="shared" si="0"/>
        <v>26.075712196978817</v>
      </c>
      <c r="E11" s="13">
        <f t="shared" si="3"/>
        <v>1.6448517490589767</v>
      </c>
      <c r="F11" s="12">
        <v>361375.18845000002</v>
      </c>
      <c r="G11" s="12">
        <v>437726.78739000001</v>
      </c>
      <c r="H11" s="13">
        <f t="shared" si="1"/>
        <v>21.128068937849626</v>
      </c>
      <c r="I11" s="13">
        <f t="shared" si="4"/>
        <v>1.726988000854937</v>
      </c>
      <c r="J11" s="12">
        <v>2046092.3721799999</v>
      </c>
      <c r="K11" s="12">
        <v>2307385.1676599998</v>
      </c>
      <c r="L11" s="13">
        <f t="shared" si="2"/>
        <v>12.770332318946412</v>
      </c>
      <c r="M11" s="13">
        <f t="shared" si="5"/>
        <v>1.4509382706741336</v>
      </c>
    </row>
    <row r="12" spans="1:13" ht="14.25" x14ac:dyDescent="0.2">
      <c r="A12" s="11" t="s">
        <v>4</v>
      </c>
      <c r="B12" s="12">
        <v>100791.01846000001</v>
      </c>
      <c r="C12" s="12">
        <v>117727.26751999999</v>
      </c>
      <c r="D12" s="13">
        <f t="shared" si="0"/>
        <v>16.803331605108561</v>
      </c>
      <c r="E12" s="13">
        <f t="shared" si="3"/>
        <v>0.91336384065324361</v>
      </c>
      <c r="F12" s="12">
        <v>199379.7213</v>
      </c>
      <c r="G12" s="12">
        <v>237788.21805</v>
      </c>
      <c r="H12" s="13">
        <f t="shared" si="1"/>
        <v>19.263993599533631</v>
      </c>
      <c r="I12" s="13">
        <f t="shared" si="4"/>
        <v>0.93815916948017453</v>
      </c>
      <c r="J12" s="12">
        <v>1331233.4321999999</v>
      </c>
      <c r="K12" s="12">
        <v>1454665.6700599999</v>
      </c>
      <c r="L12" s="13">
        <f t="shared" si="2"/>
        <v>9.2720205844001029</v>
      </c>
      <c r="M12" s="13">
        <f t="shared" si="5"/>
        <v>0.91472811791814979</v>
      </c>
    </row>
    <row r="13" spans="1:13" ht="14.25" x14ac:dyDescent="0.2">
      <c r="A13" s="11" t="s">
        <v>5</v>
      </c>
      <c r="B13" s="12">
        <v>90329.652660000007</v>
      </c>
      <c r="C13" s="12">
        <v>107968.80764</v>
      </c>
      <c r="D13" s="13">
        <f t="shared" si="0"/>
        <v>19.527535488698945</v>
      </c>
      <c r="E13" s="13">
        <f t="shared" si="3"/>
        <v>0.83765474978061971</v>
      </c>
      <c r="F13" s="12">
        <v>186637.9222</v>
      </c>
      <c r="G13" s="12">
        <v>216639.86053000001</v>
      </c>
      <c r="H13" s="13">
        <f t="shared" si="1"/>
        <v>16.074942314161706</v>
      </c>
      <c r="I13" s="13">
        <f t="shared" si="4"/>
        <v>0.85472137054490049</v>
      </c>
      <c r="J13" s="12">
        <v>1287821.7149400001</v>
      </c>
      <c r="K13" s="12">
        <v>1311142.2982699999</v>
      </c>
      <c r="L13" s="13">
        <f t="shared" si="2"/>
        <v>1.8108549544908343</v>
      </c>
      <c r="M13" s="13">
        <f t="shared" si="5"/>
        <v>0.82447723315689847</v>
      </c>
    </row>
    <row r="14" spans="1:13" ht="14.25" x14ac:dyDescent="0.2">
      <c r="A14" s="11" t="s">
        <v>2</v>
      </c>
      <c r="B14" s="12">
        <v>151901.18035000001</v>
      </c>
      <c r="C14" s="12">
        <v>133907.49963999999</v>
      </c>
      <c r="D14" s="13">
        <f t="shared" si="0"/>
        <v>-11.845649038763387</v>
      </c>
      <c r="E14" s="13">
        <f t="shared" si="3"/>
        <v>1.0388949878810814</v>
      </c>
      <c r="F14" s="12">
        <v>305749.09691999998</v>
      </c>
      <c r="G14" s="12">
        <v>288540.51163000002</v>
      </c>
      <c r="H14" s="13">
        <f t="shared" si="1"/>
        <v>-5.6283356069904045</v>
      </c>
      <c r="I14" s="13">
        <f t="shared" si="4"/>
        <v>1.1383950347584744</v>
      </c>
      <c r="J14" s="12">
        <v>1941530.5967600001</v>
      </c>
      <c r="K14" s="12">
        <v>1847470.1090899999</v>
      </c>
      <c r="L14" s="13">
        <f t="shared" si="2"/>
        <v>-4.8446564698473997</v>
      </c>
      <c r="M14" s="13">
        <f t="shared" si="5"/>
        <v>1.1617328232735642</v>
      </c>
    </row>
    <row r="15" spans="1:13" ht="14.25" x14ac:dyDescent="0.2">
      <c r="A15" s="11" t="s">
        <v>3</v>
      </c>
      <c r="B15" s="12">
        <v>28959.574209999999</v>
      </c>
      <c r="C15" s="12">
        <v>58219.862509999999</v>
      </c>
      <c r="D15" s="13">
        <f t="shared" si="0"/>
        <v>101.03839264976541</v>
      </c>
      <c r="E15" s="13">
        <f t="shared" si="3"/>
        <v>0.45168734775402514</v>
      </c>
      <c r="F15" s="12">
        <v>54013.38046</v>
      </c>
      <c r="G15" s="12">
        <v>121712.90979000001</v>
      </c>
      <c r="H15" s="13">
        <f t="shared" si="1"/>
        <v>125.33844161102891</v>
      </c>
      <c r="I15" s="13">
        <f t="shared" si="4"/>
        <v>0.48020075721157796</v>
      </c>
      <c r="J15" s="12">
        <v>218741.86283999999</v>
      </c>
      <c r="K15" s="12">
        <v>390690.96642999997</v>
      </c>
      <c r="L15" s="13">
        <f t="shared" si="2"/>
        <v>78.608228602210062</v>
      </c>
      <c r="M15" s="13">
        <f t="shared" si="5"/>
        <v>0.24567570388555085</v>
      </c>
    </row>
    <row r="16" spans="1:13" ht="14.25" x14ac:dyDescent="0.2">
      <c r="A16" s="11" t="s">
        <v>8</v>
      </c>
      <c r="B16" s="12">
        <v>56698.544040000001</v>
      </c>
      <c r="C16" s="12">
        <v>83549.258019999994</v>
      </c>
      <c r="D16" s="13">
        <f t="shared" si="0"/>
        <v>47.356972625359134</v>
      </c>
      <c r="E16" s="13">
        <f t="shared" si="3"/>
        <v>0.64820047892398425</v>
      </c>
      <c r="F16" s="12">
        <v>129252.42344</v>
      </c>
      <c r="G16" s="12">
        <v>161102.98452999999</v>
      </c>
      <c r="H16" s="13">
        <f t="shared" si="1"/>
        <v>24.642138415907748</v>
      </c>
      <c r="I16" s="13">
        <f t="shared" si="4"/>
        <v>0.63560862437541688</v>
      </c>
      <c r="J16" s="12">
        <v>959291.83511999995</v>
      </c>
      <c r="K16" s="12">
        <v>980515.91631</v>
      </c>
      <c r="L16" s="13">
        <f t="shared" si="2"/>
        <v>2.2124738700965896</v>
      </c>
      <c r="M16" s="13">
        <f t="shared" si="5"/>
        <v>0.61657155810794806</v>
      </c>
    </row>
    <row r="17" spans="1:13" ht="14.25" x14ac:dyDescent="0.2">
      <c r="A17" s="11" t="s">
        <v>9</v>
      </c>
      <c r="B17" s="12">
        <v>8665.6867299999994</v>
      </c>
      <c r="C17" s="12">
        <v>14888.585730000001</v>
      </c>
      <c r="D17" s="13">
        <f t="shared" si="0"/>
        <v>71.810800388811217</v>
      </c>
      <c r="E17" s="13">
        <f t="shared" si="3"/>
        <v>0.11551016285957436</v>
      </c>
      <c r="F17" s="12">
        <v>15731.573979999999</v>
      </c>
      <c r="G17" s="12">
        <v>23588.34506</v>
      </c>
      <c r="H17" s="13">
        <f t="shared" si="1"/>
        <v>49.942689078591492</v>
      </c>
      <c r="I17" s="13">
        <f t="shared" si="4"/>
        <v>9.3064418381940836E-2</v>
      </c>
      <c r="J17" s="12">
        <v>79764.397500000006</v>
      </c>
      <c r="K17" s="12">
        <v>92649.566130000007</v>
      </c>
      <c r="L17" s="13">
        <f t="shared" si="2"/>
        <v>16.154034925168212</v>
      </c>
      <c r="M17" s="13">
        <f t="shared" si="5"/>
        <v>5.826023463421149E-2</v>
      </c>
    </row>
    <row r="18" spans="1:13" ht="15.75" x14ac:dyDescent="0.25">
      <c r="A18" s="9" t="s">
        <v>32</v>
      </c>
      <c r="B18" s="21">
        <f>B19</f>
        <v>170754.34839</v>
      </c>
      <c r="C18" s="21">
        <f>C19</f>
        <v>177406.41975</v>
      </c>
      <c r="D18" s="19">
        <f t="shared" si="0"/>
        <v>3.8956966090297072</v>
      </c>
      <c r="E18" s="19">
        <f t="shared" si="3"/>
        <v>1.3763728005652895</v>
      </c>
      <c r="F18" s="21">
        <f>F19</f>
        <v>341367.55310000002</v>
      </c>
      <c r="G18" s="21">
        <f>G19</f>
        <v>395660.96937000001</v>
      </c>
      <c r="H18" s="19">
        <f t="shared" si="1"/>
        <v>15.904679802446047</v>
      </c>
      <c r="I18" s="19">
        <f t="shared" si="4"/>
        <v>1.5610233739243919</v>
      </c>
      <c r="J18" s="21">
        <f>J19</f>
        <v>1954788.28027</v>
      </c>
      <c r="K18" s="21">
        <f>K19</f>
        <v>2314718.7494000001</v>
      </c>
      <c r="L18" s="19">
        <f t="shared" si="2"/>
        <v>18.412759722515098</v>
      </c>
      <c r="M18" s="19">
        <f t="shared" si="5"/>
        <v>1.4555498000177476</v>
      </c>
    </row>
    <row r="19" spans="1:13" ht="14.25" x14ac:dyDescent="0.2">
      <c r="A19" s="11" t="s">
        <v>10</v>
      </c>
      <c r="B19" s="12">
        <v>170754.34839</v>
      </c>
      <c r="C19" s="12">
        <v>177406.41975</v>
      </c>
      <c r="D19" s="13">
        <f t="shared" si="0"/>
        <v>3.8956966090297072</v>
      </c>
      <c r="E19" s="13">
        <f t="shared" si="3"/>
        <v>1.3763728005652895</v>
      </c>
      <c r="F19" s="12">
        <v>341367.55310000002</v>
      </c>
      <c r="G19" s="12">
        <v>395660.96937000001</v>
      </c>
      <c r="H19" s="13">
        <f t="shared" si="1"/>
        <v>15.904679802446047</v>
      </c>
      <c r="I19" s="13">
        <f t="shared" si="4"/>
        <v>1.5610233739243919</v>
      </c>
      <c r="J19" s="12">
        <v>1954788.28027</v>
      </c>
      <c r="K19" s="12">
        <v>2314718.7494000001</v>
      </c>
      <c r="L19" s="13">
        <f t="shared" si="2"/>
        <v>18.412759722515098</v>
      </c>
      <c r="M19" s="13">
        <f t="shared" si="5"/>
        <v>1.4555498000177476</v>
      </c>
    </row>
    <row r="20" spans="1:13" ht="15.75" x14ac:dyDescent="0.25">
      <c r="A20" s="9" t="s">
        <v>33</v>
      </c>
      <c r="B20" s="21">
        <f>B21</f>
        <v>330041.54242000001</v>
      </c>
      <c r="C20" s="21">
        <f>C21</f>
        <v>398234.75847</v>
      </c>
      <c r="D20" s="10">
        <f t="shared" si="0"/>
        <v>20.662009863964197</v>
      </c>
      <c r="E20" s="10">
        <f t="shared" si="3"/>
        <v>3.0896260156210924</v>
      </c>
      <c r="F20" s="21">
        <f>F21</f>
        <v>641613.87994999997</v>
      </c>
      <c r="G20" s="21">
        <f>G21</f>
        <v>769696.38008999999</v>
      </c>
      <c r="H20" s="10">
        <f t="shared" si="1"/>
        <v>19.962551332271879</v>
      </c>
      <c r="I20" s="10">
        <f t="shared" si="4"/>
        <v>3.0367262205787457</v>
      </c>
      <c r="J20" s="21">
        <f>J21</f>
        <v>4125119.1806399999</v>
      </c>
      <c r="K20" s="21">
        <f>K21</f>
        <v>4573197.2456200002</v>
      </c>
      <c r="L20" s="10">
        <f t="shared" si="2"/>
        <v>10.8621847117271</v>
      </c>
      <c r="M20" s="10">
        <f t="shared" si="5"/>
        <v>2.8757344010063193</v>
      </c>
    </row>
    <row r="21" spans="1:13" ht="14.25" x14ac:dyDescent="0.2">
      <c r="A21" s="11" t="s">
        <v>11</v>
      </c>
      <c r="B21" s="12">
        <v>330041.54242000001</v>
      </c>
      <c r="C21" s="12">
        <v>398234.75847</v>
      </c>
      <c r="D21" s="13">
        <f t="shared" si="0"/>
        <v>20.662009863964197</v>
      </c>
      <c r="E21" s="13">
        <f t="shared" si="3"/>
        <v>3.0896260156210924</v>
      </c>
      <c r="F21" s="12">
        <v>641613.87994999997</v>
      </c>
      <c r="G21" s="12">
        <v>769696.38008999999</v>
      </c>
      <c r="H21" s="13">
        <f t="shared" si="1"/>
        <v>19.962551332271879</v>
      </c>
      <c r="I21" s="13">
        <f t="shared" si="4"/>
        <v>3.0367262205787457</v>
      </c>
      <c r="J21" s="12">
        <v>4125119.1806399999</v>
      </c>
      <c r="K21" s="12">
        <v>4573197.2456200002</v>
      </c>
      <c r="L21" s="13">
        <f t="shared" si="2"/>
        <v>10.8621847117271</v>
      </c>
      <c r="M21" s="13">
        <f t="shared" si="5"/>
        <v>2.8757344010063193</v>
      </c>
    </row>
    <row r="22" spans="1:13" ht="16.5" x14ac:dyDescent="0.25">
      <c r="A22" s="20" t="s">
        <v>34</v>
      </c>
      <c r="B22" s="21">
        <f>B23+B27+B29</f>
        <v>9255082.7321899999</v>
      </c>
      <c r="C22" s="21">
        <f>C23+C27+C29</f>
        <v>10715838.7053</v>
      </c>
      <c r="D22" s="19">
        <f t="shared" si="0"/>
        <v>15.78328379528538</v>
      </c>
      <c r="E22" s="19">
        <f t="shared" si="3"/>
        <v>83.136726111737488</v>
      </c>
      <c r="F22" s="21">
        <f>F23+F27+F29</f>
        <v>17761027.879050002</v>
      </c>
      <c r="G22" s="21">
        <f>G23+G27+G29</f>
        <v>20616867.112640001</v>
      </c>
      <c r="H22" s="19">
        <f t="shared" si="1"/>
        <v>16.079245261241894</v>
      </c>
      <c r="I22" s="19">
        <f t="shared" si="4"/>
        <v>81.340880075102888</v>
      </c>
      <c r="J22" s="21">
        <f>J23+J27+J29</f>
        <v>109101315.40716001</v>
      </c>
      <c r="K22" s="21">
        <f>K23+K27+K29</f>
        <v>124196416.07045999</v>
      </c>
      <c r="L22" s="19">
        <f t="shared" si="2"/>
        <v>13.83585578869137</v>
      </c>
      <c r="M22" s="19">
        <f t="shared" si="5"/>
        <v>78.097638696337341</v>
      </c>
    </row>
    <row r="23" spans="1:13" ht="15.75" x14ac:dyDescent="0.25">
      <c r="A23" s="9" t="s">
        <v>35</v>
      </c>
      <c r="B23" s="21">
        <f>B24+B25+B26</f>
        <v>907074.74416000012</v>
      </c>
      <c r="C23" s="21">
        <f>C24+C25+C26</f>
        <v>1018260.84152</v>
      </c>
      <c r="D23" s="19">
        <f>(C23-B23)/B23*100</f>
        <v>12.257655510292505</v>
      </c>
      <c r="E23" s="19">
        <f t="shared" si="3"/>
        <v>7.8999763826125626</v>
      </c>
      <c r="F23" s="21">
        <f>F24+F25+F26</f>
        <v>1756807.6081900001</v>
      </c>
      <c r="G23" s="21">
        <f>G24+G25+G26</f>
        <v>2012688.05529</v>
      </c>
      <c r="H23" s="19">
        <f t="shared" si="1"/>
        <v>14.565080769636918</v>
      </c>
      <c r="I23" s="19">
        <f t="shared" si="4"/>
        <v>7.9407708668580685</v>
      </c>
      <c r="J23" s="21">
        <f>J24+J25+J26</f>
        <v>11225966.89748</v>
      </c>
      <c r="K23" s="21">
        <f>K24+K25+K26</f>
        <v>12043424.251660001</v>
      </c>
      <c r="L23" s="19">
        <f t="shared" si="2"/>
        <v>7.2818436188646096</v>
      </c>
      <c r="M23" s="19">
        <f t="shared" si="5"/>
        <v>7.5731895140938903</v>
      </c>
    </row>
    <row r="24" spans="1:13" ht="14.25" x14ac:dyDescent="0.2">
      <c r="A24" s="11" t="s">
        <v>12</v>
      </c>
      <c r="B24" s="12">
        <v>636040.20463000005</v>
      </c>
      <c r="C24" s="12">
        <v>699575.07285</v>
      </c>
      <c r="D24" s="13">
        <f t="shared" si="0"/>
        <v>9.9891276931085997</v>
      </c>
      <c r="E24" s="13">
        <f t="shared" si="3"/>
        <v>5.4275155520363914</v>
      </c>
      <c r="F24" s="12">
        <v>1249378.23168</v>
      </c>
      <c r="G24" s="12">
        <v>1395799.4261099999</v>
      </c>
      <c r="H24" s="13">
        <f t="shared" si="1"/>
        <v>11.719525017905259</v>
      </c>
      <c r="I24" s="13">
        <f t="shared" si="4"/>
        <v>5.506925621036932</v>
      </c>
      <c r="J24" s="12">
        <v>7886913.9035799997</v>
      </c>
      <c r="K24" s="12">
        <v>8246391.2049000002</v>
      </c>
      <c r="L24" s="13">
        <f t="shared" si="2"/>
        <v>4.5578955940780324</v>
      </c>
      <c r="M24" s="13">
        <f t="shared" si="5"/>
        <v>5.1855254865290323</v>
      </c>
    </row>
    <row r="25" spans="1:13" ht="14.25" x14ac:dyDescent="0.2">
      <c r="A25" s="11" t="s">
        <v>13</v>
      </c>
      <c r="B25" s="12">
        <v>115885.84125</v>
      </c>
      <c r="C25" s="12">
        <v>145159.99041</v>
      </c>
      <c r="D25" s="13">
        <f t="shared" si="0"/>
        <v>25.261195711430368</v>
      </c>
      <c r="E25" s="13">
        <f t="shared" si="3"/>
        <v>1.1261952234433854</v>
      </c>
      <c r="F25" s="12">
        <v>206762.67181</v>
      </c>
      <c r="G25" s="12">
        <v>274347.94549000001</v>
      </c>
      <c r="H25" s="13">
        <f t="shared" si="1"/>
        <v>32.687367157891053</v>
      </c>
      <c r="I25" s="13">
        <f t="shared" si="4"/>
        <v>1.0824003089815433</v>
      </c>
      <c r="J25" s="12">
        <v>1404140.94059</v>
      </c>
      <c r="K25" s="12">
        <v>1590295.62311</v>
      </c>
      <c r="L25" s="13">
        <f t="shared" si="2"/>
        <v>13.257549661772591</v>
      </c>
      <c r="M25" s="13">
        <f t="shared" si="5"/>
        <v>1.0000154346124639</v>
      </c>
    </row>
    <row r="26" spans="1:13" ht="14.25" x14ac:dyDescent="0.2">
      <c r="A26" s="11" t="s">
        <v>14</v>
      </c>
      <c r="B26" s="12">
        <v>155148.69828000001</v>
      </c>
      <c r="C26" s="12">
        <v>173525.77825999999</v>
      </c>
      <c r="D26" s="13">
        <f t="shared" si="0"/>
        <v>11.844817380829383</v>
      </c>
      <c r="E26" s="13">
        <f t="shared" si="3"/>
        <v>1.3462656071327861</v>
      </c>
      <c r="F26" s="12">
        <v>300666.7047</v>
      </c>
      <c r="G26" s="12">
        <v>342540.68368999998</v>
      </c>
      <c r="H26" s="13">
        <f t="shared" si="1"/>
        <v>13.927042248253294</v>
      </c>
      <c r="I26" s="13">
        <f t="shared" si="4"/>
        <v>1.3514449368395927</v>
      </c>
      <c r="J26" s="12">
        <v>1934912.0533100001</v>
      </c>
      <c r="K26" s="12">
        <v>2206737.4236499998</v>
      </c>
      <c r="L26" s="13">
        <f t="shared" si="2"/>
        <v>14.048461265978244</v>
      </c>
      <c r="M26" s="13">
        <f t="shared" si="5"/>
        <v>1.3876485929523947</v>
      </c>
    </row>
    <row r="27" spans="1:13" ht="15.75" x14ac:dyDescent="0.25">
      <c r="A27" s="9" t="s">
        <v>36</v>
      </c>
      <c r="B27" s="21">
        <f>B28</f>
        <v>1343337.2013999999</v>
      </c>
      <c r="C27" s="21">
        <f>C28</f>
        <v>1268111.49789</v>
      </c>
      <c r="D27" s="19">
        <f t="shared" si="0"/>
        <v>-5.5999121763025048</v>
      </c>
      <c r="E27" s="19">
        <f t="shared" si="3"/>
        <v>9.8383935386301236</v>
      </c>
      <c r="F27" s="21">
        <f>F28</f>
        <v>2573891.58702</v>
      </c>
      <c r="G27" s="21">
        <f>G28</f>
        <v>2620309.94857</v>
      </c>
      <c r="H27" s="19">
        <f t="shared" si="1"/>
        <v>1.8034311073584213</v>
      </c>
      <c r="I27" s="19">
        <f t="shared" si="4"/>
        <v>10.338055540725602</v>
      </c>
      <c r="J27" s="21">
        <f>J28</f>
        <v>14375644.127040001</v>
      </c>
      <c r="K27" s="21">
        <f>K28</f>
        <v>16083973.78603</v>
      </c>
      <c r="L27" s="19">
        <f t="shared" si="2"/>
        <v>11.883499924547387</v>
      </c>
      <c r="M27" s="19">
        <f t="shared" si="5"/>
        <v>10.113982458480129</v>
      </c>
    </row>
    <row r="28" spans="1:13" ht="14.25" x14ac:dyDescent="0.2">
      <c r="A28" s="11" t="s">
        <v>15</v>
      </c>
      <c r="B28" s="12">
        <v>1343337.2013999999</v>
      </c>
      <c r="C28" s="12">
        <v>1268111.49789</v>
      </c>
      <c r="D28" s="13">
        <f t="shared" si="0"/>
        <v>-5.5999121763025048</v>
      </c>
      <c r="E28" s="13">
        <f t="shared" si="3"/>
        <v>9.8383935386301236</v>
      </c>
      <c r="F28" s="12">
        <v>2573891.58702</v>
      </c>
      <c r="G28" s="12">
        <v>2620309.94857</v>
      </c>
      <c r="H28" s="13">
        <f t="shared" si="1"/>
        <v>1.8034311073584213</v>
      </c>
      <c r="I28" s="13">
        <f t="shared" si="4"/>
        <v>10.338055540725602</v>
      </c>
      <c r="J28" s="12">
        <v>14375644.127040001</v>
      </c>
      <c r="K28" s="12">
        <v>16083973.78603</v>
      </c>
      <c r="L28" s="13">
        <f t="shared" si="2"/>
        <v>11.883499924547387</v>
      </c>
      <c r="M28" s="13">
        <f t="shared" si="5"/>
        <v>10.113982458480129</v>
      </c>
    </row>
    <row r="29" spans="1:13" ht="15.75" x14ac:dyDescent="0.25">
      <c r="A29" s="9" t="s">
        <v>37</v>
      </c>
      <c r="B29" s="21">
        <f>B30+B31+B32+B33+B34+B35+B36+B37+B38+B39+B40+B41</f>
        <v>7004670.78663</v>
      </c>
      <c r="C29" s="21">
        <f>C30+C31+C32+C33+C34+C35+C36+C37+C38+C39+C40+C41</f>
        <v>8429466.36589</v>
      </c>
      <c r="D29" s="19">
        <f t="shared" si="0"/>
        <v>20.340650155601104</v>
      </c>
      <c r="E29" s="19">
        <f t="shared" si="3"/>
        <v>65.398356190494809</v>
      </c>
      <c r="F29" s="21">
        <f>F30+F31+F32+F33+F34+F35+F36+F37+F38+F39+F40+F41</f>
        <v>13430328.683840001</v>
      </c>
      <c r="G29" s="21">
        <f>G30+G31+G32+G33+G34+G35+G36+G37+G38+G39+G40+G41</f>
        <v>15983869.10878</v>
      </c>
      <c r="H29" s="19">
        <f t="shared" si="1"/>
        <v>19.01323850705559</v>
      </c>
      <c r="I29" s="19">
        <f t="shared" si="4"/>
        <v>63.062053667519223</v>
      </c>
      <c r="J29" s="21">
        <f>J30+J31+J32+J33+J34+J35+J36+J37+J38+J39+J40+J41</f>
        <v>83499704.382640004</v>
      </c>
      <c r="K29" s="21">
        <f>K30+K31+K32+K33+K34+K35+K36+K37+K38+K39+K40+K41</f>
        <v>96069018.032769993</v>
      </c>
      <c r="L29" s="19">
        <f t="shared" si="2"/>
        <v>15.053123532666316</v>
      </c>
      <c r="M29" s="19">
        <f t="shared" si="5"/>
        <v>60.410466723763321</v>
      </c>
    </row>
    <row r="30" spans="1:13" ht="14.25" x14ac:dyDescent="0.2">
      <c r="A30" s="37" t="s">
        <v>16</v>
      </c>
      <c r="B30" s="12">
        <v>1282318.10023</v>
      </c>
      <c r="C30" s="12">
        <v>1409514.3548300001</v>
      </c>
      <c r="D30" s="13">
        <f t="shared" si="0"/>
        <v>9.9192434839051131</v>
      </c>
      <c r="E30" s="13">
        <f t="shared" si="3"/>
        <v>10.935439781312335</v>
      </c>
      <c r="F30" s="12">
        <v>2528006.2739599999</v>
      </c>
      <c r="G30" s="12">
        <v>2839826.11674</v>
      </c>
      <c r="H30" s="13">
        <f t="shared" si="1"/>
        <v>12.334615067689263</v>
      </c>
      <c r="I30" s="13">
        <f t="shared" si="4"/>
        <v>11.20412496883551</v>
      </c>
      <c r="J30" s="12">
        <v>16748812.236090001</v>
      </c>
      <c r="K30" s="12">
        <v>17347389.88194</v>
      </c>
      <c r="L30" s="13">
        <f t="shared" si="2"/>
        <v>3.5738513120363011</v>
      </c>
      <c r="M30" s="13">
        <f t="shared" si="5"/>
        <v>10.908448328779786</v>
      </c>
    </row>
    <row r="31" spans="1:13" ht="14.25" x14ac:dyDescent="0.2">
      <c r="A31" s="11" t="s">
        <v>17</v>
      </c>
      <c r="B31" s="12">
        <v>2227174.7389099998</v>
      </c>
      <c r="C31" s="12">
        <v>2799570.82522</v>
      </c>
      <c r="D31" s="13">
        <f t="shared" si="0"/>
        <v>25.70054680981772</v>
      </c>
      <c r="E31" s="13">
        <f t="shared" si="3"/>
        <v>21.71991939479366</v>
      </c>
      <c r="F31" s="12">
        <v>4291360.1085700002</v>
      </c>
      <c r="G31" s="12">
        <v>5085611.3731800001</v>
      </c>
      <c r="H31" s="13">
        <f t="shared" si="1"/>
        <v>18.508147638876814</v>
      </c>
      <c r="I31" s="13">
        <f t="shared" si="4"/>
        <v>20.064547273566983</v>
      </c>
      <c r="J31" s="12">
        <v>24683255.05762</v>
      </c>
      <c r="K31" s="12">
        <v>29323839.152490001</v>
      </c>
      <c r="L31" s="13">
        <f t="shared" si="2"/>
        <v>18.800535359040502</v>
      </c>
      <c r="M31" s="13">
        <f t="shared" si="5"/>
        <v>18.43952239347572</v>
      </c>
    </row>
    <row r="32" spans="1:13" ht="14.25" x14ac:dyDescent="0.2">
      <c r="A32" s="11" t="s">
        <v>18</v>
      </c>
      <c r="B32" s="12">
        <v>84700.491330000004</v>
      </c>
      <c r="C32" s="12">
        <v>56242.339760000003</v>
      </c>
      <c r="D32" s="13">
        <f t="shared" si="0"/>
        <v>-33.598567284721796</v>
      </c>
      <c r="E32" s="13">
        <f t="shared" si="3"/>
        <v>0.43634512660196861</v>
      </c>
      <c r="F32" s="12">
        <v>149826.13120999999</v>
      </c>
      <c r="G32" s="12">
        <v>98899.846569999994</v>
      </c>
      <c r="H32" s="13">
        <f t="shared" si="1"/>
        <v>-33.990255390510256</v>
      </c>
      <c r="I32" s="13">
        <f t="shared" si="4"/>
        <v>0.39019510167790622</v>
      </c>
      <c r="J32" s="12">
        <v>1020507.67825</v>
      </c>
      <c r="K32" s="12">
        <v>1287232.12852</v>
      </c>
      <c r="L32" s="13">
        <f t="shared" si="2"/>
        <v>26.136447177681983</v>
      </c>
      <c r="M32" s="13">
        <f t="shared" si="5"/>
        <v>0.80944195390017493</v>
      </c>
    </row>
    <row r="33" spans="1:13" ht="14.25" x14ac:dyDescent="0.2">
      <c r="A33" s="11" t="s">
        <v>19</v>
      </c>
      <c r="B33" s="12">
        <v>695486.38228000002</v>
      </c>
      <c r="C33" s="12">
        <v>882568.54257000005</v>
      </c>
      <c r="D33" s="13">
        <f t="shared" si="0"/>
        <v>26.899471370911975</v>
      </c>
      <c r="E33" s="13">
        <f t="shared" si="3"/>
        <v>6.8472343804677731</v>
      </c>
      <c r="F33" s="12">
        <v>1298814.27024</v>
      </c>
      <c r="G33" s="12">
        <v>1651332.43206</v>
      </c>
      <c r="H33" s="13">
        <f t="shared" si="1"/>
        <v>27.141537469776978</v>
      </c>
      <c r="I33" s="13">
        <f t="shared" si="4"/>
        <v>6.5150942956783986</v>
      </c>
      <c r="J33" s="12">
        <v>9843836.8460099995</v>
      </c>
      <c r="K33" s="12">
        <v>10846216.762669999</v>
      </c>
      <c r="L33" s="13">
        <f t="shared" si="2"/>
        <v>10.182817252464867</v>
      </c>
      <c r="M33" s="13">
        <f t="shared" si="5"/>
        <v>6.8203571790074591</v>
      </c>
    </row>
    <row r="34" spans="1:13" ht="14.25" x14ac:dyDescent="0.2">
      <c r="A34" s="11" t="s">
        <v>20</v>
      </c>
      <c r="B34" s="12">
        <v>432574.94894999999</v>
      </c>
      <c r="C34" s="12">
        <v>548124.23817000003</v>
      </c>
      <c r="D34" s="13">
        <f t="shared" si="0"/>
        <v>26.711969683051624</v>
      </c>
      <c r="E34" s="13">
        <f t="shared" si="3"/>
        <v>4.2525140511312234</v>
      </c>
      <c r="F34" s="12">
        <v>821367.35297000001</v>
      </c>
      <c r="G34" s="12">
        <v>1060799.1470600001</v>
      </c>
      <c r="H34" s="13">
        <f t="shared" si="1"/>
        <v>29.150390896866483</v>
      </c>
      <c r="I34" s="13">
        <f t="shared" si="4"/>
        <v>4.1852302647805102</v>
      </c>
      <c r="J34" s="12">
        <v>5305804.8451800002</v>
      </c>
      <c r="K34" s="12">
        <v>6322525.99187</v>
      </c>
      <c r="L34" s="13">
        <f t="shared" si="2"/>
        <v>19.16243013750551</v>
      </c>
      <c r="M34" s="13">
        <f t="shared" si="5"/>
        <v>3.9757536182133757</v>
      </c>
    </row>
    <row r="35" spans="1:13" ht="14.25" x14ac:dyDescent="0.2">
      <c r="A35" s="11" t="s">
        <v>21</v>
      </c>
      <c r="B35" s="12">
        <v>500583.95691000001</v>
      </c>
      <c r="C35" s="12">
        <v>636748.12216000003</v>
      </c>
      <c r="D35" s="13">
        <f t="shared" si="0"/>
        <v>27.20106455079242</v>
      </c>
      <c r="E35" s="13">
        <f t="shared" si="3"/>
        <v>4.9400850171435149</v>
      </c>
      <c r="F35" s="12">
        <v>965527.16422000004</v>
      </c>
      <c r="G35" s="12">
        <v>1234349.09828</v>
      </c>
      <c r="H35" s="13">
        <f t="shared" si="1"/>
        <v>27.841985603498525</v>
      </c>
      <c r="I35" s="13">
        <f t="shared" si="4"/>
        <v>4.8699466036936689</v>
      </c>
      <c r="J35" s="12">
        <v>5985028.3581900001</v>
      </c>
      <c r="K35" s="12">
        <v>7079461.9616599996</v>
      </c>
      <c r="L35" s="13">
        <f t="shared" si="2"/>
        <v>18.286189103387631</v>
      </c>
      <c r="M35" s="13">
        <f t="shared" si="5"/>
        <v>4.4517328272380832</v>
      </c>
    </row>
    <row r="36" spans="1:13" ht="14.25" x14ac:dyDescent="0.2">
      <c r="A36" s="11" t="s">
        <v>22</v>
      </c>
      <c r="B36" s="12">
        <v>928852.77034000005</v>
      </c>
      <c r="C36" s="12">
        <v>1149924.7327099999</v>
      </c>
      <c r="D36" s="13">
        <f t="shared" si="0"/>
        <v>23.80053862455274</v>
      </c>
      <c r="E36" s="13">
        <f t="shared" si="3"/>
        <v>8.9214647757940266</v>
      </c>
      <c r="F36" s="12">
        <v>1779484.17206</v>
      </c>
      <c r="G36" s="12">
        <v>2269707.7626</v>
      </c>
      <c r="H36" s="13">
        <f t="shared" si="1"/>
        <v>27.548634499653801</v>
      </c>
      <c r="I36" s="13">
        <f t="shared" si="4"/>
        <v>8.954805107609582</v>
      </c>
      <c r="J36" s="12">
        <v>9480890.2847700007</v>
      </c>
      <c r="K36" s="12">
        <v>11945594.43536</v>
      </c>
      <c r="L36" s="13">
        <f t="shared" si="2"/>
        <v>25.996547545216011</v>
      </c>
      <c r="M36" s="13">
        <f t="shared" si="5"/>
        <v>7.5116718158473335</v>
      </c>
    </row>
    <row r="37" spans="1:13" ht="14.25" x14ac:dyDescent="0.2">
      <c r="A37" s="14" t="s">
        <v>23</v>
      </c>
      <c r="B37" s="12">
        <v>202271.86444</v>
      </c>
      <c r="C37" s="12">
        <v>239522.74580999999</v>
      </c>
      <c r="D37" s="13">
        <f t="shared" si="0"/>
        <v>18.41624462855027</v>
      </c>
      <c r="E37" s="13">
        <f t="shared" si="3"/>
        <v>1.858290094091128</v>
      </c>
      <c r="F37" s="12">
        <v>383214.26315999997</v>
      </c>
      <c r="G37" s="12">
        <v>448246.50286000001</v>
      </c>
      <c r="H37" s="13">
        <f t="shared" si="1"/>
        <v>16.970203343618167</v>
      </c>
      <c r="I37" s="13">
        <f t="shared" si="4"/>
        <v>1.768492023255356</v>
      </c>
      <c r="J37" s="12">
        <v>2625418.42087</v>
      </c>
      <c r="K37" s="12">
        <v>2770822.36845</v>
      </c>
      <c r="L37" s="13">
        <f t="shared" si="2"/>
        <v>5.5383152043176631</v>
      </c>
      <c r="M37" s="13">
        <f t="shared" si="5"/>
        <v>1.7423585242602431</v>
      </c>
    </row>
    <row r="38" spans="1:13" ht="14.25" x14ac:dyDescent="0.2">
      <c r="A38" s="11" t="s">
        <v>24</v>
      </c>
      <c r="B38" s="12">
        <v>251871.76024999999</v>
      </c>
      <c r="C38" s="12">
        <v>197366.16966000001</v>
      </c>
      <c r="D38" s="13">
        <f t="shared" si="0"/>
        <v>-21.640215058607382</v>
      </c>
      <c r="E38" s="13">
        <f t="shared" si="3"/>
        <v>1.5312265928966098</v>
      </c>
      <c r="F38" s="12">
        <v>450405.82339999999</v>
      </c>
      <c r="G38" s="12">
        <v>337474.6102</v>
      </c>
      <c r="H38" s="13">
        <f t="shared" si="1"/>
        <v>-25.073213385100296</v>
      </c>
      <c r="I38" s="13">
        <f t="shared" si="4"/>
        <v>1.3314574734703835</v>
      </c>
      <c r="J38" s="12">
        <v>2565199.12579</v>
      </c>
      <c r="K38" s="12">
        <v>3180245.2163399998</v>
      </c>
      <c r="L38" s="13">
        <f t="shared" si="2"/>
        <v>23.97654374533537</v>
      </c>
      <c r="M38" s="13">
        <f t="shared" si="5"/>
        <v>1.9998132774666351</v>
      </c>
    </row>
    <row r="39" spans="1:13" ht="14.25" x14ac:dyDescent="0.2">
      <c r="A39" s="11" t="s">
        <v>25</v>
      </c>
      <c r="B39" s="12">
        <v>122114.31127000001</v>
      </c>
      <c r="C39" s="12">
        <v>149678.89978000001</v>
      </c>
      <c r="D39" s="13">
        <f>(C39-B39)/B39*100</f>
        <v>22.572774823299383</v>
      </c>
      <c r="E39" s="13">
        <f t="shared" si="3"/>
        <v>1.1612542926352016</v>
      </c>
      <c r="F39" s="12">
        <v>222079.06562000001</v>
      </c>
      <c r="G39" s="12">
        <v>258915.54754</v>
      </c>
      <c r="H39" s="13">
        <f t="shared" si="1"/>
        <v>16.587102353461347</v>
      </c>
      <c r="I39" s="13">
        <f t="shared" si="4"/>
        <v>1.0215140053514145</v>
      </c>
      <c r="J39" s="12">
        <v>1643963.48991</v>
      </c>
      <c r="K39" s="12">
        <v>1775932.5589999999</v>
      </c>
      <c r="L39" s="13">
        <f t="shared" si="2"/>
        <v>8.0274939133365191</v>
      </c>
      <c r="M39" s="13">
        <f t="shared" si="5"/>
        <v>1.1167483227789576</v>
      </c>
    </row>
    <row r="40" spans="1:13" ht="14.25" x14ac:dyDescent="0.2">
      <c r="A40" s="11" t="s">
        <v>26</v>
      </c>
      <c r="B40" s="12">
        <v>269349.10970999999</v>
      </c>
      <c r="C40" s="12">
        <v>351099.75962999999</v>
      </c>
      <c r="D40" s="13">
        <f>(C40-B40)/B40*100</f>
        <v>30.351186238565418</v>
      </c>
      <c r="E40" s="13">
        <f t="shared" si="3"/>
        <v>2.7239384015568753</v>
      </c>
      <c r="F40" s="12">
        <v>527047.23172000004</v>
      </c>
      <c r="G40" s="12">
        <v>682730.12603000004</v>
      </c>
      <c r="H40" s="13">
        <f t="shared" si="1"/>
        <v>29.538698799713714</v>
      </c>
      <c r="I40" s="13">
        <f t="shared" si="4"/>
        <v>2.6936133895444687</v>
      </c>
      <c r="J40" s="12">
        <v>3500646.7961800001</v>
      </c>
      <c r="K40" s="12">
        <v>4074743.3905699998</v>
      </c>
      <c r="L40" s="13">
        <f t="shared" si="2"/>
        <v>16.399729187659531</v>
      </c>
      <c r="M40" s="13">
        <f t="shared" si="5"/>
        <v>2.562294848480049</v>
      </c>
    </row>
    <row r="41" spans="1:13" ht="14.25" x14ac:dyDescent="0.2">
      <c r="A41" s="11" t="s">
        <v>27</v>
      </c>
      <c r="B41" s="12">
        <v>7372.3520099999996</v>
      </c>
      <c r="C41" s="12">
        <v>9105.6355899999999</v>
      </c>
      <c r="D41" s="13">
        <f t="shared" si="0"/>
        <v>23.510591703284668</v>
      </c>
      <c r="E41" s="13">
        <f t="shared" si="3"/>
        <v>7.0644282070492948E-2</v>
      </c>
      <c r="F41" s="12">
        <v>13196.826709999999</v>
      </c>
      <c r="G41" s="12">
        <v>15976.54566</v>
      </c>
      <c r="H41" s="13">
        <f t="shared" si="1"/>
        <v>21.063540585053271</v>
      </c>
      <c r="I41" s="13">
        <f t="shared" si="4"/>
        <v>6.3033160055036994E-2</v>
      </c>
      <c r="J41" s="12">
        <v>96341.243780000004</v>
      </c>
      <c r="K41" s="12">
        <v>115014.1839</v>
      </c>
      <c r="L41" s="13">
        <f t="shared" si="2"/>
        <v>19.382083298239934</v>
      </c>
      <c r="M41" s="13">
        <f t="shared" si="5"/>
        <v>7.2323634315505342E-2</v>
      </c>
    </row>
    <row r="42" spans="1:13" ht="15.75" x14ac:dyDescent="0.25">
      <c r="A42" s="22" t="s">
        <v>38</v>
      </c>
      <c r="B42" s="21">
        <f>B43</f>
        <v>308981.73379999999</v>
      </c>
      <c r="C42" s="21">
        <f>C43</f>
        <v>333980.69676999998</v>
      </c>
      <c r="D42" s="19">
        <f t="shared" si="0"/>
        <v>8.0907575546784614</v>
      </c>
      <c r="E42" s="19">
        <f t="shared" si="3"/>
        <v>2.5911235207601422</v>
      </c>
      <c r="F42" s="21">
        <f>F43</f>
        <v>636996.96493000002</v>
      </c>
      <c r="G42" s="21">
        <f>G43</f>
        <v>725317.97395999997</v>
      </c>
      <c r="H42" s="19">
        <f t="shared" si="1"/>
        <v>13.865216616802186</v>
      </c>
      <c r="I42" s="19">
        <f t="shared" si="4"/>
        <v>2.8616376103052952</v>
      </c>
      <c r="J42" s="21">
        <f>J43</f>
        <v>3943858.0295299999</v>
      </c>
      <c r="K42" s="21">
        <f>K43</f>
        <v>4777494.9415300004</v>
      </c>
      <c r="L42" s="19">
        <f t="shared" si="2"/>
        <v>21.137599420619793</v>
      </c>
      <c r="M42" s="19">
        <f t="shared" si="5"/>
        <v>3.0042016156530087</v>
      </c>
    </row>
    <row r="43" spans="1:13" ht="14.25" x14ac:dyDescent="0.2">
      <c r="A43" s="11" t="s">
        <v>28</v>
      </c>
      <c r="B43" s="12">
        <v>308981.73379999999</v>
      </c>
      <c r="C43" s="12">
        <v>333980.69676999998</v>
      </c>
      <c r="D43" s="13">
        <f t="shared" si="0"/>
        <v>8.0907575546784614</v>
      </c>
      <c r="E43" s="13">
        <f t="shared" si="3"/>
        <v>2.5911235207601422</v>
      </c>
      <c r="F43" s="12">
        <v>636996.96493000002</v>
      </c>
      <c r="G43" s="12">
        <v>725317.97395999997</v>
      </c>
      <c r="H43" s="13">
        <f t="shared" si="1"/>
        <v>13.865216616802186</v>
      </c>
      <c r="I43" s="13">
        <f t="shared" si="4"/>
        <v>2.8616376103052952</v>
      </c>
      <c r="J43" s="12">
        <v>3943858.0295299999</v>
      </c>
      <c r="K43" s="12">
        <v>4777494.9415300004</v>
      </c>
      <c r="L43" s="13">
        <f t="shared" si="2"/>
        <v>21.137599420619793</v>
      </c>
      <c r="M43" s="13">
        <f t="shared" si="5"/>
        <v>3.0042016156530087</v>
      </c>
    </row>
    <row r="44" spans="1:13" ht="15.75" x14ac:dyDescent="0.25">
      <c r="A44" s="9" t="s">
        <v>39</v>
      </c>
      <c r="B44" s="8">
        <f>B8+B22+B42</f>
        <v>11226718.832109999</v>
      </c>
      <c r="C44" s="8">
        <f>C8+C22+C42</f>
        <v>12889416.274219999</v>
      </c>
      <c r="D44" s="35">
        <f t="shared" si="0"/>
        <v>14.810181558608656</v>
      </c>
      <c r="E44" s="10">
        <f t="shared" si="3"/>
        <v>100</v>
      </c>
      <c r="F44" s="15">
        <f>F8+F22+F42</f>
        <v>21712797.638820004</v>
      </c>
      <c r="G44" s="15">
        <f>G8+G22+G42</f>
        <v>25078159.285360001</v>
      </c>
      <c r="H44" s="16">
        <f t="shared" si="1"/>
        <v>15.499438177064365</v>
      </c>
      <c r="I44" s="16">
        <f t="shared" si="4"/>
        <v>98.9422658539699</v>
      </c>
      <c r="J44" s="15">
        <f>J8+J22+J42</f>
        <v>133405218.46940002</v>
      </c>
      <c r="K44" s="15">
        <f>K8+K22+K42</f>
        <v>150620191.29521999</v>
      </c>
      <c r="L44" s="16">
        <f t="shared" si="2"/>
        <v>12.904272429019464</v>
      </c>
      <c r="M44" s="16">
        <f t="shared" si="5"/>
        <v>94.713532421690743</v>
      </c>
    </row>
    <row r="45" spans="1:13" ht="15.75" x14ac:dyDescent="0.25">
      <c r="A45" s="23" t="s">
        <v>40</v>
      </c>
      <c r="B45" s="24"/>
      <c r="C45" s="24"/>
      <c r="D45" s="25"/>
      <c r="E45" s="25"/>
      <c r="F45" s="26">
        <f>F46-F44</f>
        <v>762395.94528999552</v>
      </c>
      <c r="G45" s="26">
        <f>G46-G44</f>
        <v>268095.99685999751</v>
      </c>
      <c r="H45" s="27">
        <f t="shared" si="1"/>
        <v>-64.835070475352438</v>
      </c>
      <c r="I45" s="27">
        <f t="shared" si="4"/>
        <v>1.0577341460300949</v>
      </c>
      <c r="J45" s="26">
        <f>J46-J44</f>
        <v>9687055.4657099545</v>
      </c>
      <c r="K45" s="26">
        <f>K46-K44</f>
        <v>8406916.4940000474</v>
      </c>
      <c r="L45" s="27">
        <f t="shared" si="2"/>
        <v>-13.214944172058448</v>
      </c>
      <c r="M45" s="27">
        <f t="shared" si="5"/>
        <v>5.2864675783092663</v>
      </c>
    </row>
    <row r="46" spans="1:13" s="18" customFormat="1" ht="22.5" customHeight="1" x14ac:dyDescent="0.3">
      <c r="A46" s="17" t="s">
        <v>50</v>
      </c>
      <c r="B46" s="28"/>
      <c r="C46" s="28"/>
      <c r="D46" s="29"/>
      <c r="E46" s="29"/>
      <c r="F46" s="30">
        <v>22475193.584109999</v>
      </c>
      <c r="G46" s="30">
        <v>25346255.282219999</v>
      </c>
      <c r="H46" s="36">
        <f t="shared" si="1"/>
        <v>12.774358037742752</v>
      </c>
      <c r="I46" s="31">
        <f t="shared" si="4"/>
        <v>100</v>
      </c>
      <c r="J46" s="30">
        <v>143092273.93510997</v>
      </c>
      <c r="K46" s="30">
        <v>159027107.78922004</v>
      </c>
      <c r="L46" s="36">
        <f t="shared" si="2"/>
        <v>11.136054670104865</v>
      </c>
      <c r="M46" s="31">
        <f t="shared" si="5"/>
        <v>100</v>
      </c>
    </row>
    <row r="47" spans="1:13" ht="20.25" customHeight="1" x14ac:dyDescent="0.2"/>
    <row r="48" spans="1:13" ht="15" x14ac:dyDescent="0.2">
      <c r="C48" s="33"/>
    </row>
    <row r="49" spans="1:3" ht="15" x14ac:dyDescent="0.2">
      <c r="A49" s="1" t="s">
        <v>48</v>
      </c>
      <c r="C49" s="34"/>
    </row>
    <row r="50" spans="1:3" ht="25.5" x14ac:dyDescent="0.2">
      <c r="A50" s="38" t="s">
        <v>49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SEKTOR_USD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Fahrettin İnce</cp:lastModifiedBy>
  <cp:lastPrinted>2016-02-26T09:44:09Z</cp:lastPrinted>
  <dcterms:created xsi:type="dcterms:W3CDTF">2013-08-01T04:41:02Z</dcterms:created>
  <dcterms:modified xsi:type="dcterms:W3CDTF">2018-03-21T12:08:58Z</dcterms:modified>
</cp:coreProperties>
</file>